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Holger Wittig\Desktop\ERFA Erhebungsdateien\"/>
    </mc:Choice>
  </mc:AlternateContent>
  <xr:revisionPtr revIDLastSave="0" documentId="13_ncr:1_{F6943E0A-1459-4001-8355-C7FD847A512B}" xr6:coauthVersionLast="47" xr6:coauthVersionMax="47" xr10:uidLastSave="{00000000-0000-0000-0000-000000000000}"/>
  <bookViews>
    <workbookView xWindow="6840" yWindow="2205" windowWidth="21600" windowHeight="11385" tabRatio="780" xr2:uid="{00000000-000D-0000-FFFF-FFFF00000000}"/>
  </bookViews>
  <sheets>
    <sheet name="Start" sheetId="9" r:id="rId1"/>
    <sheet name="Erläuterungen" sheetId="17" r:id="rId2"/>
    <sheet name="Strukturdaten" sheetId="10" r:id="rId3"/>
    <sheet name="vorläufige GuV" sheetId="2" r:id="rId4"/>
    <sheet name="Monatsumsätze" sheetId="5" r:id="rId5"/>
    <sheet name="Betriebskosten" sheetId="3" r:id="rId6"/>
    <sheet name="Warengruppen, KV" sheetId="4" r:id="rId7"/>
    <sheet name="KV Küchen" sheetId="16" r:id="rId8"/>
    <sheet name="Liquidität" sheetId="13" r:id="rId9"/>
    <sheet name="Daten" sheetId="15" state="hidden" r:id="rId10"/>
  </sheets>
  <definedNames>
    <definedName name="_xlnm.Print_Area" localSheetId="5">Betriebskosten!$B$2:$H$46</definedName>
    <definedName name="_xlnm.Print_Area" localSheetId="1">Erläuterungen!$B$1:$H$22,Erläuterungen!$B$24:$H$60,Erläuterungen!$B$62:$H$124,Erläuterungen!$B$126:$H$140</definedName>
    <definedName name="_xlnm.Print_Area" localSheetId="7">'KV Küchen'!$B$2:$H$7</definedName>
    <definedName name="_xlnm.Print_Area" localSheetId="8">Liquidität!$B$2:$H$30</definedName>
    <definedName name="_xlnm.Print_Area" localSheetId="4">Monatsumsätze!$B$2:$F$22</definedName>
    <definedName name="_xlnm.Print_Area" localSheetId="0">Start!$B$2:$K$30</definedName>
    <definedName name="_xlnm.Print_Area" localSheetId="2">Strukturdaten!$B$2:$I$39,Strukturdaten!$K$2:$Q$39</definedName>
    <definedName name="_xlnm.Print_Area" localSheetId="3">'vorläufige GuV'!$B$2:$H$36</definedName>
    <definedName name="_xlnm.Print_Area" localSheetId="6">'Warengruppen, KV'!$B$2:$G$46,'Warengruppen, KV'!$I$10:$M$26,'Warengruppen, KV'!$I$28:$M$35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4" l="1"/>
  <c r="F32" i="4"/>
  <c r="F29" i="4"/>
  <c r="D198" i="15"/>
  <c r="F22" i="4"/>
  <c r="D191" i="15"/>
  <c r="F18" i="4"/>
  <c r="F15" i="4"/>
  <c r="F12" i="4"/>
  <c r="F44" i="4"/>
  <c r="D213" i="15"/>
  <c r="E35" i="4"/>
  <c r="D184" i="15"/>
  <c r="E8" i="5"/>
  <c r="C32" i="2"/>
  <c r="D8" i="5"/>
  <c r="C17" i="13"/>
  <c r="C15" i="13"/>
  <c r="C13" i="13"/>
  <c r="C11" i="13"/>
  <c r="C9" i="13"/>
  <c r="L25" i="4"/>
  <c r="G33" i="3"/>
  <c r="D120" i="15"/>
  <c r="G9" i="3"/>
  <c r="G15" i="3"/>
  <c r="D102" i="15"/>
  <c r="G21" i="3"/>
  <c r="D108" i="15"/>
  <c r="F16" i="2"/>
  <c r="F18" i="2"/>
  <c r="F20" i="2"/>
  <c r="E21" i="5"/>
  <c r="D21" i="5"/>
  <c r="D115" i="17"/>
  <c r="E115" i="17"/>
  <c r="D114" i="17"/>
  <c r="E114" i="17"/>
  <c r="D113" i="17"/>
  <c r="E113" i="17"/>
  <c r="D112" i="17"/>
  <c r="E112" i="17"/>
  <c r="D111" i="17"/>
  <c r="E111" i="17"/>
  <c r="D110" i="17"/>
  <c r="E110" i="17"/>
  <c r="D109" i="17"/>
  <c r="E109" i="17"/>
  <c r="D254" i="15"/>
  <c r="D252" i="15"/>
  <c r="D241" i="15"/>
  <c r="D240" i="15"/>
  <c r="D223" i="15"/>
  <c r="D224" i="15"/>
  <c r="D225" i="15"/>
  <c r="D226" i="15"/>
  <c r="D227" i="15"/>
  <c r="D228" i="15"/>
  <c r="D229" i="15"/>
  <c r="D230" i="15"/>
  <c r="D222" i="15"/>
  <c r="D267" i="15"/>
  <c r="D266" i="15"/>
  <c r="D265" i="15"/>
  <c r="D264" i="15"/>
  <c r="D263" i="15"/>
  <c r="D53" i="15"/>
  <c r="D182" i="15"/>
  <c r="D183" i="15"/>
  <c r="D185" i="15"/>
  <c r="D186" i="15"/>
  <c r="D188" i="15"/>
  <c r="D189" i="15"/>
  <c r="D190" i="15"/>
  <c r="D192" i="15"/>
  <c r="D193" i="15"/>
  <c r="D194" i="15"/>
  <c r="D195" i="15"/>
  <c r="D196" i="15"/>
  <c r="D197" i="15"/>
  <c r="D199" i="15"/>
  <c r="D200" i="15"/>
  <c r="D202" i="15"/>
  <c r="D203" i="15"/>
  <c r="D205" i="15"/>
  <c r="D206" i="15"/>
  <c r="D207" i="15"/>
  <c r="D208" i="15"/>
  <c r="D209" i="15"/>
  <c r="D210" i="15"/>
  <c r="D211" i="15"/>
  <c r="D212" i="15"/>
  <c r="D141" i="15"/>
  <c r="D142" i="15"/>
  <c r="D144" i="15"/>
  <c r="D145" i="15"/>
  <c r="D147" i="15"/>
  <c r="D148" i="15"/>
  <c r="D149" i="15"/>
  <c r="D151" i="15"/>
  <c r="D152" i="15"/>
  <c r="D153" i="15"/>
  <c r="D154" i="15"/>
  <c r="D155" i="15"/>
  <c r="D156" i="15"/>
  <c r="D158" i="15"/>
  <c r="D159" i="15"/>
  <c r="D161" i="15"/>
  <c r="D162" i="15"/>
  <c r="D164" i="15"/>
  <c r="D165" i="15"/>
  <c r="D166" i="15"/>
  <c r="D167" i="15"/>
  <c r="D168" i="15"/>
  <c r="D169" i="15"/>
  <c r="D170" i="15"/>
  <c r="D171" i="15"/>
  <c r="D106" i="15"/>
  <c r="D107" i="15"/>
  <c r="D105" i="15"/>
  <c r="D101" i="15"/>
  <c r="D125" i="15"/>
  <c r="D126" i="15"/>
  <c r="D127" i="15"/>
  <c r="D128" i="15"/>
  <c r="D129" i="15"/>
  <c r="D130" i="15"/>
  <c r="D131" i="15"/>
  <c r="D124" i="15"/>
  <c r="D122" i="15"/>
  <c r="D121" i="15"/>
  <c r="D119" i="15"/>
  <c r="D118" i="15"/>
  <c r="D117" i="15"/>
  <c r="D115" i="15"/>
  <c r="D114" i="15"/>
  <c r="D110" i="15"/>
  <c r="D111" i="15"/>
  <c r="D112" i="15"/>
  <c r="D109" i="15"/>
  <c r="D104" i="15"/>
  <c r="D103" i="15"/>
  <c r="D98" i="15"/>
  <c r="D99" i="15"/>
  <c r="D100" i="15"/>
  <c r="D97" i="15"/>
  <c r="D78" i="15"/>
  <c r="D79" i="15"/>
  <c r="D80" i="15"/>
  <c r="D81" i="15"/>
  <c r="D82" i="15"/>
  <c r="D83" i="15"/>
  <c r="D84" i="15"/>
  <c r="D85" i="15"/>
  <c r="D86" i="15"/>
  <c r="D87" i="15"/>
  <c r="D88" i="15"/>
  <c r="D74" i="15"/>
  <c r="D64" i="15"/>
  <c r="D65" i="15"/>
  <c r="D66" i="15"/>
  <c r="D67" i="15"/>
  <c r="D68" i="15"/>
  <c r="D69" i="15"/>
  <c r="D70" i="15"/>
  <c r="D71" i="15"/>
  <c r="D72" i="15"/>
  <c r="D73" i="15"/>
  <c r="D77" i="15"/>
  <c r="D63" i="15"/>
  <c r="D54" i="15"/>
  <c r="D52" i="15"/>
  <c r="D49" i="15"/>
  <c r="D48" i="15"/>
  <c r="D47" i="15"/>
  <c r="D46" i="15"/>
  <c r="D45" i="15"/>
  <c r="D44" i="15"/>
  <c r="D43" i="15"/>
  <c r="D42" i="15"/>
  <c r="D41" i="15"/>
  <c r="D31" i="15"/>
  <c r="D26" i="15"/>
  <c r="D27" i="15"/>
  <c r="D28" i="15"/>
  <c r="D29" i="15"/>
  <c r="D25" i="15"/>
  <c r="D18" i="15"/>
  <c r="D19" i="15"/>
  <c r="D20" i="15"/>
  <c r="D21" i="15"/>
  <c r="D22" i="15"/>
  <c r="D17" i="15"/>
  <c r="D14" i="15"/>
  <c r="D13" i="15"/>
  <c r="L34" i="4"/>
  <c r="D242" i="15"/>
  <c r="B2" i="13"/>
  <c r="B2" i="4"/>
  <c r="B2" i="3"/>
  <c r="B2" i="5"/>
  <c r="B2" i="2"/>
  <c r="K2" i="10"/>
  <c r="B2" i="10"/>
  <c r="E15" i="4"/>
  <c r="K17" i="4"/>
  <c r="K23" i="4"/>
  <c r="K22" i="4"/>
  <c r="K21" i="4"/>
  <c r="K18" i="4"/>
  <c r="L24" i="4"/>
  <c r="D231" i="15"/>
  <c r="E32" i="4"/>
  <c r="D160" i="15"/>
  <c r="E29" i="4"/>
  <c r="K19" i="4"/>
  <c r="E22" i="4"/>
  <c r="K16" i="4"/>
  <c r="E18" i="4"/>
  <c r="D146" i="15"/>
  <c r="E12" i="4"/>
  <c r="D140" i="15"/>
  <c r="G36" i="3"/>
  <c r="D123" i="15"/>
  <c r="H23" i="10"/>
  <c r="P11" i="10"/>
  <c r="D96" i="15"/>
  <c r="G26" i="3"/>
  <c r="D113" i="15"/>
  <c r="G29" i="3"/>
  <c r="D116" i="15"/>
  <c r="F10" i="2"/>
  <c r="F9" i="2"/>
  <c r="D157" i="15"/>
  <c r="D204" i="15"/>
  <c r="D187" i="15"/>
  <c r="D150" i="15"/>
  <c r="D163" i="15"/>
  <c r="D201" i="15"/>
  <c r="D143" i="15"/>
  <c r="D181" i="15"/>
  <c r="F22" i="2"/>
  <c r="E44" i="4"/>
  <c r="K15" i="4"/>
  <c r="K24" i="4"/>
  <c r="G45" i="3"/>
  <c r="F24" i="2"/>
  <c r="F26" i="2"/>
  <c r="F29" i="2"/>
  <c r="D274" i="15"/>
  <c r="K20" i="4"/>
</calcChain>
</file>

<file path=xl/sharedStrings.xml><?xml version="1.0" encoding="utf-8"?>
<sst xmlns="http://schemas.openxmlformats.org/spreadsheetml/2006/main" count="657" uniqueCount="395">
  <si>
    <t>Rechtsform des Betriebes:</t>
  </si>
  <si>
    <t>I. Strukturdaten des Unternehmens</t>
  </si>
  <si>
    <t>2. Größe der Geschäftsräume in qm</t>
  </si>
  <si>
    <t>a.) Anzahl Verkaufskräfte</t>
  </si>
  <si>
    <t>a.) Verkaufsraum inkl. Schaufenster (ges. Ausstellung)</t>
  </si>
  <si>
    <t>b.) Lager und Expedition</t>
  </si>
  <si>
    <t>c.) Bürofläche</t>
  </si>
  <si>
    <t>d.) Werkstatt</t>
  </si>
  <si>
    <t>Summe:</t>
  </si>
  <si>
    <t>Wurden im Berichtszeitraum Umbauten, Veränderungen oder Erneurungen an den Geschäftsräumen vorgenommen?</t>
  </si>
  <si>
    <t>Wenn ja, kurze Erläuterung:</t>
  </si>
  <si>
    <t>Berichtszeitraum</t>
  </si>
  <si>
    <t>Untergruppe</t>
  </si>
  <si>
    <t>Gesamt</t>
  </si>
  <si>
    <t>1. Personalkosten gesamt</t>
  </si>
  <si>
    <t>davon:  1.1. Personalkosten Verkauf</t>
  </si>
  <si>
    <t xml:space="preserve">            1.4. Untern.lohn bzw. Geschf.gehalt</t>
  </si>
  <si>
    <t>2. Subunternehmerkosten</t>
  </si>
  <si>
    <t>3. Mietkosten gesamt</t>
  </si>
  <si>
    <t>davon:  3.1. effektiv gezahlte Miete</t>
  </si>
  <si>
    <t xml:space="preserve">            3.2. kalkulatorischer Mietwert</t>
  </si>
  <si>
    <t>4. Raumnebenkosten</t>
  </si>
  <si>
    <t xml:space="preserve">5. Gewerbesteuer              </t>
  </si>
  <si>
    <t xml:space="preserve">6. Werbekosten                 </t>
  </si>
  <si>
    <t xml:space="preserve">7. Zinsen gesamt                </t>
  </si>
  <si>
    <t xml:space="preserve">            7.3. für Eigenkapital</t>
  </si>
  <si>
    <t xml:space="preserve">            7.4. Nebenkosten des Geldverkehrs</t>
  </si>
  <si>
    <t>8. Abschreibungen gesamt</t>
  </si>
  <si>
    <t>davon:  8.1. für Inventar u. Kfz.</t>
  </si>
  <si>
    <t>9. Leasingkosten</t>
  </si>
  <si>
    <t xml:space="preserve">             9.2. für sonstige Anlagegüter</t>
  </si>
  <si>
    <t xml:space="preserve">             9.3. für Musterküchen/Ausstellungsware</t>
  </si>
  <si>
    <t>10. Kraftfahrzeugkosten gesamt</t>
  </si>
  <si>
    <t>davon:  10.1. Kfz-Reparaturen / Kraftstoffe</t>
  </si>
  <si>
    <t xml:space="preserve">            10.2. Sonstige Kosten</t>
  </si>
  <si>
    <t>11. Sonstige Kosten gesamt</t>
  </si>
  <si>
    <t>davon:  11.1. Telefon, Fernschr.,Fax, Porti</t>
  </si>
  <si>
    <t xml:space="preserve">            11.2. Sachversicherungen</t>
  </si>
  <si>
    <t xml:space="preserve">            11.3. Reise-und Bewirtungskosten</t>
  </si>
  <si>
    <t xml:space="preserve">            11.4. Rechts- und Ber.kosten (inkl.EDV)</t>
  </si>
  <si>
    <t xml:space="preserve">            11.5. Betriebsbedarf/Werkzeuge/Instandh.</t>
  </si>
  <si>
    <t xml:space="preserve">            11.6. Bürobedarf            </t>
  </si>
  <si>
    <t xml:space="preserve">            11.7. Kosten für Abfallbeseitigung</t>
  </si>
  <si>
    <t xml:space="preserve">            11.8. alle übrigen Kosten</t>
  </si>
  <si>
    <t xml:space="preserve">Gesamtkosten                      </t>
  </si>
  <si>
    <t>Umsatzerlöse inkl. MwSt.</t>
  </si>
  <si>
    <t>Erzielte Auf-schlagskalkulation</t>
  </si>
  <si>
    <t>1.2. Couchtische</t>
  </si>
  <si>
    <t>1. Wohnzimmer</t>
  </si>
  <si>
    <t>2.1. Kastenmöbel Speisezimmer</t>
  </si>
  <si>
    <t>2.2. Eckbänke, Tischgruppen</t>
  </si>
  <si>
    <t>2. Speisezimmer</t>
  </si>
  <si>
    <t>3.1. Polstermöbel Lederbezug</t>
  </si>
  <si>
    <t>3.2. Polstermöbel Stoff</t>
  </si>
  <si>
    <t>3.3. Einzelsessel</t>
  </si>
  <si>
    <t>3. Polstermöbel</t>
  </si>
  <si>
    <t>4.1. Schlafzimmer komplett</t>
  </si>
  <si>
    <t>4.2. Schlafzimmerschränke</t>
  </si>
  <si>
    <t>4.3. Schlafsofas</t>
  </si>
  <si>
    <t>4.4. Auflagen, Matratzen, Rahmen</t>
  </si>
  <si>
    <t>4.5. Polsterbetten</t>
  </si>
  <si>
    <t>4. Schlafzimmer</t>
  </si>
  <si>
    <t>6. Küchen / E-Geräte</t>
  </si>
  <si>
    <t>7.1. Kleinmöbel</t>
  </si>
  <si>
    <t>7.2. Dielenmöbel</t>
  </si>
  <si>
    <t>7. Kleinmöbel</t>
  </si>
  <si>
    <t>8.1. Teppiche</t>
  </si>
  <si>
    <t>8.2. Lampen / Leuchten</t>
  </si>
  <si>
    <t>8.3. Heimtextilien / Deko</t>
  </si>
  <si>
    <t>8.5. Büromöbel</t>
  </si>
  <si>
    <t>8.6. Gartenmöbel</t>
  </si>
  <si>
    <t>8.7. Badmöbel</t>
  </si>
  <si>
    <t>8. Fachsortimente</t>
  </si>
  <si>
    <t>9.0. Sonstiges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</si>
  <si>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</si>
  <si>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</si>
  <si>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</si>
  <si>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</si>
  <si>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</si>
  <si>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</si>
  <si>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</si>
  <si>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</si>
  <si>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</si>
  <si>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</si>
  <si>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</si>
  <si>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</si>
  <si>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Summe</t>
  </si>
  <si>
    <t>2. Schlafzimmer</t>
  </si>
  <si>
    <t>3. Speisezimmer</t>
  </si>
  <si>
    <t>4. Kinder- und Jugendzimmer</t>
  </si>
  <si>
    <t>9. Sonstige Abteilungen</t>
  </si>
  <si>
    <t>8. Fachsortimente / Boutique</t>
  </si>
  <si>
    <t>V. Warengruppenstruktur</t>
  </si>
  <si>
    <t>Anzahl</t>
  </si>
  <si>
    <t>1.</t>
  </si>
  <si>
    <t>2.</t>
  </si>
  <si>
    <t>3.</t>
  </si>
  <si>
    <t>Erhebungszeitraum:</t>
  </si>
  <si>
    <t>e.) sonst. betrieblich genutzte bebaute Fläche</t>
  </si>
  <si>
    <t xml:space="preserve">            1.2. Personalkosten/Verwaltung</t>
  </si>
  <si>
    <t xml:space="preserve">            1.3. Personalkosten/Technik</t>
  </si>
  <si>
    <t>davon:  7.1. für langfristiges/Fremdkapital</t>
  </si>
  <si>
    <t xml:space="preserve">            7.2. für kurzfristiges / Fremdkapital</t>
  </si>
  <si>
    <t xml:space="preserve">            8.2. uneinbringliche Forderungen</t>
  </si>
  <si>
    <t>davon:  9.1. für Kfz</t>
  </si>
  <si>
    <t>Umsatz</t>
  </si>
  <si>
    <t>Fläche</t>
  </si>
  <si>
    <t>in qm</t>
  </si>
  <si>
    <t>1. Wohnzimmer / Polster</t>
  </si>
  <si>
    <t>6. Kleinmöbel / Dielenmöbel</t>
  </si>
  <si>
    <t>7. Heimtextilien / Teppiche</t>
  </si>
  <si>
    <t>z. Vgl.: Gesamte VK-Fläche</t>
  </si>
  <si>
    <t>KAA in %*</t>
  </si>
  <si>
    <t>5. Küchen / Bad</t>
  </si>
  <si>
    <r>
      <t xml:space="preserve">Senden Sie uns die ausgefüllte Datei bitte per e-mail an folgende Adresse: </t>
    </r>
    <r>
      <rPr>
        <b/>
        <sz val="10"/>
        <rFont val="Arial"/>
        <family val="2"/>
      </rPr>
      <t>wittig@w-ub.de</t>
    </r>
  </si>
  <si>
    <r>
      <t xml:space="preserve">Der Erhebungsbogen liegt als </t>
    </r>
    <r>
      <rPr>
        <i/>
        <sz val="10"/>
        <rFont val="Arial"/>
        <family val="2"/>
      </rPr>
      <t>Microsoft Excel 2003</t>
    </r>
    <r>
      <rPr>
        <sz val="10"/>
        <rFont val="Arial"/>
      </rPr>
      <t xml:space="preserve"> Datei vor. Es wird das Programm </t>
    </r>
    <r>
      <rPr>
        <i/>
        <sz val="10"/>
        <rFont val="Arial"/>
        <family val="2"/>
      </rPr>
      <t>Microsoft Excel 97</t>
    </r>
    <r>
      <rPr>
        <sz val="10"/>
        <rFont val="Arial"/>
      </rPr>
      <t xml:space="preserve"> (oder höher) benötigt um eine korrekte Darstellung zu erzielen. Bei älteren Versionen kann es zu Darstellungsfehlern kommen. Die Daten können aber dennoch eingegeben werden und werden richtig gespeichert.</t>
    </r>
  </si>
  <si>
    <t>Anleitung zum Ausfüllen des Erhebungsbogens</t>
  </si>
  <si>
    <t>Verkauf</t>
  </si>
  <si>
    <t>Verwaltung</t>
  </si>
  <si>
    <t>Technik</t>
  </si>
  <si>
    <t>b.) Anzahl beschäft. Subunternehmer im Verkauf</t>
  </si>
  <si>
    <t>ERFA-Erhebungsbogen</t>
  </si>
  <si>
    <t>Warenlager-Anfangsbestand</t>
  </si>
  <si>
    <t xml:space="preserve"> + Wareneinkauf netto</t>
  </si>
  <si>
    <t xml:space="preserve"> - Skonti</t>
  </si>
  <si>
    <t xml:space="preserve"> = Wareneinsatz netto/netto</t>
  </si>
  <si>
    <t xml:space="preserve"> - Boni</t>
  </si>
  <si>
    <t xml:space="preserve"> = Wareneinsatz n/n/n</t>
  </si>
  <si>
    <t xml:space="preserve"> - Gewinnanteil Einkaufsverband</t>
  </si>
  <si>
    <t xml:space="preserve"> = Wareneinsatz n/n/n/n</t>
  </si>
  <si>
    <t>4.</t>
  </si>
  <si>
    <t>Bruttoertrag (2.-3.)</t>
  </si>
  <si>
    <t>5.</t>
  </si>
  <si>
    <t>6.</t>
  </si>
  <si>
    <t>7.</t>
  </si>
  <si>
    <t>II. Vorläufige Gewinn- und Verlustrechnung</t>
  </si>
  <si>
    <t>c.) Anzahl Verwaltungskräfte</t>
  </si>
  <si>
    <t>e.) Anzahl beschäft. Personen im technischen Bereich</t>
  </si>
  <si>
    <t>f.) Anzahl beschäft. Subunternehmer im techn. Bereich</t>
  </si>
  <si>
    <t>Beträge in T€</t>
  </si>
  <si>
    <t>Betriebskosten</t>
  </si>
  <si>
    <t>(siehe "Betriebskosten")</t>
  </si>
  <si>
    <t xml:space="preserve">ERFA-Gruppe: </t>
  </si>
  <si>
    <t>Monatsumsätze</t>
  </si>
  <si>
    <t>in T€</t>
  </si>
  <si>
    <t>1.1. Wohnzimmer</t>
  </si>
  <si>
    <t>5. Jugenzimmer</t>
  </si>
  <si>
    <t>6.1. Küchen (Holz) u. -zubehör</t>
  </si>
  <si>
    <t>6.2. Elektro-Haushlatsgeräte</t>
  </si>
  <si>
    <t>8.4. Kunstge., Spiegel, Bilder, Boutique</t>
  </si>
  <si>
    <t>Anzahl der geschlossenen Kaufverträge (KV):</t>
  </si>
  <si>
    <t>Auftragseingang in T€ 
(inkl. MwSt.)</t>
  </si>
  <si>
    <t>(MwSt.-Satz: 19%)</t>
  </si>
  <si>
    <t xml:space="preserve"> - MwSt.</t>
  </si>
  <si>
    <t>Durchschnittlicher Kaufvertragsumsatz (inkl. MwSt.) [in €]</t>
  </si>
  <si>
    <t>Gesamter Kaufvertragsumsatz [in T€]</t>
  </si>
  <si>
    <t>Umsatz (Warenausgang), brutto mit MwSt. nach Abzug von Erlösschmälerungen</t>
  </si>
  <si>
    <t>Erhebungsbogen ausfüllen</t>
  </si>
  <si>
    <t>Erhebungsbogen öffnen</t>
  </si>
  <si>
    <t>Erhebungsbogen zurücksenden</t>
  </si>
  <si>
    <t xml:space="preserve">Weiße Felder werden generell errechnet und können nicht überschrieben werden. </t>
  </si>
  <si>
    <t>III. Monatsumsätze</t>
  </si>
  <si>
    <t>Ergebnis BWA zum 30.06.</t>
  </si>
  <si>
    <t>VII. Liquiditätskennzahlen</t>
  </si>
  <si>
    <r>
      <t xml:space="preserve">Halbjahr, </t>
    </r>
    <r>
      <rPr>
        <b/>
        <sz val="10"/>
        <rFont val="Arial"/>
        <family val="2"/>
      </rPr>
      <t>01.01 - 30.06.</t>
    </r>
  </si>
  <si>
    <r>
      <t xml:space="preserve">Gesamtjahr, </t>
    </r>
    <r>
      <rPr>
        <b/>
        <sz val="10"/>
        <rFont val="Arial"/>
        <family val="2"/>
      </rPr>
      <t>01.01. - 31.12.</t>
    </r>
  </si>
  <si>
    <t>Gesamt T€</t>
  </si>
  <si>
    <t>IV. Betriebskosten</t>
  </si>
  <si>
    <t>VI. Flächenleistung nach Abteilungen</t>
  </si>
  <si>
    <t>VII. Kaufverträge</t>
  </si>
  <si>
    <t>Daten</t>
  </si>
  <si>
    <t>Strukturdaten</t>
  </si>
  <si>
    <t>Firma</t>
  </si>
  <si>
    <t>Rechtsform des Betriebes</t>
  </si>
  <si>
    <t>Personal</t>
  </si>
  <si>
    <t>Geschäftsräume</t>
  </si>
  <si>
    <t>Anmerkungen zum Umbau</t>
  </si>
  <si>
    <t>Vorläufige Gewinn- und Verlustrechnung</t>
  </si>
  <si>
    <t>Platzhalter</t>
  </si>
  <si>
    <t>Warenlager-Endbestand</t>
  </si>
  <si>
    <t>Wareneinkauf netto</t>
  </si>
  <si>
    <t>Skonti</t>
  </si>
  <si>
    <t>Boni</t>
  </si>
  <si>
    <t>Gewinnanteil Einkaufsverband</t>
  </si>
  <si>
    <t>Sonstige betriebliche Erträge/Erlöse (z.B: Zinserträge, Mieteinnahmen, Versicherungszahlungen, Anlagenverkäufe etc.) ohne MwSt</t>
  </si>
  <si>
    <t>a.o. Aufwand</t>
  </si>
  <si>
    <t>Zur weiteren Kontrolle</t>
  </si>
  <si>
    <t>laufendes Jahr</t>
  </si>
  <si>
    <t>Liquidität</t>
  </si>
  <si>
    <t>Gesamtaußenstände zum Ende des Berichtszeitraum per 30.06. (Kundenforderugen mit MwSt.)</t>
  </si>
  <si>
    <t>Kundenanzahlungen zum Ende des Berichtszeitraumes (mit MwSt.) per 30.06.</t>
  </si>
  <si>
    <t>Lieferantenverbindl. zum Ende des Berichtszeitraumes (mit MwSt.) per 30.06.</t>
  </si>
  <si>
    <t>Warengruppen Alliance Umsatzerlöse</t>
  </si>
  <si>
    <t>Warengruppen Alliance KAA</t>
  </si>
  <si>
    <t>Anzahl KV Küchenring</t>
  </si>
  <si>
    <t>Euro</t>
  </si>
  <si>
    <t>Flächenleistung nach Abteilungen</t>
  </si>
  <si>
    <t>Kaufverträge</t>
  </si>
  <si>
    <t>Checksumme</t>
  </si>
  <si>
    <t>Betriebsergebnis I (4.-5.)</t>
  </si>
  <si>
    <t>Anzahl der verkauften Küchen</t>
  </si>
  <si>
    <t>Auftragsbestand</t>
  </si>
  <si>
    <t>Anzahlungsquote in %</t>
  </si>
  <si>
    <t>d.) Anzahl beschäft. Subunternehmer in der Verwaltung</t>
  </si>
  <si>
    <t>Zur weiteren Kontrolle für uns:</t>
  </si>
  <si>
    <t>Erzielter KAA%* Auftragseingang</t>
  </si>
  <si>
    <t>Erzielte KAA%**  Umsatzerlöse</t>
  </si>
  <si>
    <t>V. Anzahl Kaufverträge (KV)</t>
  </si>
  <si>
    <t>Wert</t>
  </si>
  <si>
    <r>
      <t xml:space="preserve">Es sollten nur </t>
    </r>
    <r>
      <rPr>
        <b/>
        <sz val="10"/>
        <rFont val="Arial"/>
        <family val="2"/>
      </rPr>
      <t>grüne Felder</t>
    </r>
    <r>
      <rPr>
        <sz val="10"/>
        <rFont val="Arial"/>
        <family val="2"/>
      </rPr>
      <t xml:space="preserve"> ausgefüllt werden. Die restlichen Felder werden errechnet. </t>
    </r>
  </si>
  <si>
    <r>
      <t xml:space="preserve">Sollte es nicht möglich sein, die grünen Felder auszufüllen, da z.B. nur die Gesamtsummen erfaßt worden sind, kann man diese in die </t>
    </r>
    <r>
      <rPr>
        <b/>
        <sz val="10"/>
        <rFont val="Arial"/>
        <family val="2"/>
      </rPr>
      <t>blauen Felder</t>
    </r>
    <r>
      <rPr>
        <sz val="10"/>
        <rFont val="Arial"/>
        <family val="2"/>
      </rPr>
      <t xml:space="preserve"> direkt eintragen (überschreiben).</t>
    </r>
  </si>
  <si>
    <t>Erläuterungen zum Ausfüllen der Erhebungsdatei des Betriebsvergleichs</t>
  </si>
  <si>
    <t>Die Zuordnung der Mitarbeiter in die jeweiligen Bereiche erfolgt nach folgendem Schema:</t>
  </si>
  <si>
    <t>Mitarbeiter</t>
  </si>
  <si>
    <t>Bereich Verkauf</t>
  </si>
  <si>
    <t>Bereich Technik</t>
  </si>
  <si>
    <t>Bereich Verwaltung</t>
  </si>
  <si>
    <t>Verkäufer</t>
  </si>
  <si>
    <t>X</t>
  </si>
  <si>
    <t>Kassiererin</t>
  </si>
  <si>
    <t>Reinigungskräfte</t>
  </si>
  <si>
    <t>Hausmeister</t>
  </si>
  <si>
    <t>Lagerist</t>
  </si>
  <si>
    <t>Auslieferungspersonal</t>
  </si>
  <si>
    <t>Mitarb. im Kundendienst</t>
  </si>
  <si>
    <t>Mitarb. in der Dispo</t>
  </si>
  <si>
    <t>Mitarb. im Marketing</t>
  </si>
  <si>
    <t>Mitarb. f. d. EDV</t>
  </si>
  <si>
    <t>Verwaltungspersonal</t>
  </si>
  <si>
    <t>Hausleiter</t>
  </si>
  <si>
    <t>Kontenzuordnung der Erlös- und Aufwandskonten</t>
  </si>
  <si>
    <t>Kontenrahmen</t>
  </si>
  <si>
    <t>skr 03</t>
  </si>
  <si>
    <t>skr 04</t>
  </si>
  <si>
    <t xml:space="preserve">Brutto-Erlöse (Warenausgang), nach Abzug von Erlösschmälerungen inkl. MwSt. </t>
  </si>
  <si>
    <t>Netto Erlöse plus aktuelle MwSt.</t>
  </si>
  <si>
    <t xml:space="preserve">= Netto-Erlöse exkl. MwSt. </t>
  </si>
  <si>
    <t>8000- 8589/ 8700- 8799</t>
  </si>
  <si>
    <t>4000- 4629</t>
  </si>
  <si>
    <t xml:space="preserve">  Warenlager-Anfangsbestand (unbewertet)</t>
  </si>
  <si>
    <t>lt. Inventur bzw. Warenwirtschaft</t>
  </si>
  <si>
    <t>- Warenlager-Endbestand (unbewertet)</t>
  </si>
  <si>
    <t>3000- 3099/ 3200- 3729/3770- 3850</t>
  </si>
  <si>
    <t>5000-5729/ 5770-5999</t>
  </si>
  <si>
    <t>3730- 3749</t>
  </si>
  <si>
    <t>5730- 5749</t>
  </si>
  <si>
    <t xml:space="preserve"> - Boni *(siehe Erläuterungen unten)</t>
  </si>
  <si>
    <t>3750-3769</t>
  </si>
  <si>
    <t>5750- 5769</t>
  </si>
  <si>
    <t>2600-2619</t>
  </si>
  <si>
    <t>wird errechnet</t>
  </si>
  <si>
    <t>siehe unten</t>
  </si>
  <si>
    <t>+ Sonstige betriebliche Erträge/Erlöse (z.B: Privatanteile, Zinserträge, Mieteinnahmen, Versicherungsentschädigungen, Anlagenverkäufe mit Buch-Gewinn etc.) ohne MwSt</t>
  </si>
  <si>
    <t>8590- 8699/ 8820- 8855/2500-2599/ 2620- 2789</t>
  </si>
  <si>
    <t>4630- 4999</t>
  </si>
  <si>
    <t>- sonstiger betrieblicher Aufwand (z.B: Anlagenverkäufe mit Buch-Verlust)</t>
  </si>
  <si>
    <t>8800- 8819/ 2000- 2099/ 2150-2199/ 2300- 2349/2380-2399</t>
  </si>
  <si>
    <t>6855- 6929 (nicht 6855,6859)</t>
  </si>
  <si>
    <t xml:space="preserve">   ergibt den Bonusanspruch des Vorjahres in %. Beispiel:</t>
  </si>
  <si>
    <t>Vorjahres Bonus (aus Bilanz) 150.000 €</t>
  </si>
  <si>
    <t xml:space="preserve"> = 9,09%</t>
  </si>
  <si>
    <t>Vorjahreseinkauf (n/n) 1.650.000 €</t>
  </si>
  <si>
    <t>Einkauf aktuell ( z.B. 1.760.000) x 9,09% = 159.984 €</t>
  </si>
  <si>
    <t>Kontenzuordnung der Betriebskosten</t>
  </si>
  <si>
    <t>4100- 4199/ 4760</t>
  </si>
  <si>
    <t>6000-6100/ 6770</t>
  </si>
  <si>
    <t>davon:   1.1. Personalkosten Verkauf</t>
  </si>
  <si>
    <t>Aufteilung der Pers.-</t>
  </si>
  <si>
    <t>Kosten siehe oben</t>
  </si>
  <si>
    <t xml:space="preserve">            1.4. Untern.lohn bzw. Geschf.gehalt*</t>
  </si>
  <si>
    <t>3100- 3199/4700-4759/4780/ 4909</t>
  </si>
  <si>
    <t>6303/ 6700/ 6780/ 5900- 59999</t>
  </si>
  <si>
    <t>davon:   3.1. effektiv gezahlte Miete</t>
  </si>
  <si>
    <t>4210-4222</t>
  </si>
  <si>
    <t xml:space="preserve">            3.2. kalkulatorischer Mietwert**</t>
  </si>
  <si>
    <t>4228- 4306/ 4801-4805</t>
  </si>
  <si>
    <t>6320-6350/ 7680</t>
  </si>
  <si>
    <t>5. Steuern (vom Einkommen und Ertrag)</t>
  </si>
  <si>
    <t>2200- 2299/ 4320- 4355</t>
  </si>
  <si>
    <t>7600-7694</t>
  </si>
  <si>
    <t>6. Werbekosten (inkl. Reise- und Bewirtungskosten)</t>
  </si>
  <si>
    <t>4600-4699</t>
  </si>
  <si>
    <t>6600-6691</t>
  </si>
  <si>
    <t>2100- 2149</t>
  </si>
  <si>
    <t>7300- 7355</t>
  </si>
  <si>
    <t>davon:   7.1. für langfristiges/Fremdkapital</t>
  </si>
  <si>
    <t>8. Abschreibungen gesamt***</t>
  </si>
  <si>
    <t>2400- 2480/ 4820- 4879</t>
  </si>
  <si>
    <t>6200/ 6930-6939</t>
  </si>
  <si>
    <t>4810-4815</t>
  </si>
  <si>
    <t xml:space="preserve">           9.2. für sonstige Anlagegüter</t>
  </si>
  <si>
    <t xml:space="preserve">           9.3. für Musterküchen/Ausstellungsware</t>
  </si>
  <si>
    <t>4520- 4599</t>
  </si>
  <si>
    <t>6500-6599</t>
  </si>
  <si>
    <t>davon:   10.1. Kfz-Reparaturen / Kraftstoffe</t>
  </si>
  <si>
    <t xml:space="preserve">            10.2. Sonstige Kfz- Kosten (inkl. Vers./ Steuer)</t>
  </si>
  <si>
    <t>u.a. 4500- 4510</t>
  </si>
  <si>
    <t>u.a. 7685</t>
  </si>
  <si>
    <t>davon:   11.1. Telefon,Fax,Internet, Porti</t>
  </si>
  <si>
    <t>4910-4925</t>
  </si>
  <si>
    <t>6800-6810</t>
  </si>
  <si>
    <t xml:space="preserve">            11.2. Sachversicherungen/ Beiträge</t>
  </si>
  <si>
    <t>4360-4499</t>
  </si>
  <si>
    <t>4806/ 4960-4965</t>
  </si>
  <si>
    <t>6833-6840</t>
  </si>
  <si>
    <t xml:space="preserve">            11.4. Rechts- und Beratungskosten</t>
  </si>
  <si>
    <t>4950- 4957</t>
  </si>
  <si>
    <t>6825-6830</t>
  </si>
  <si>
    <t>4800- 4809/ 4980-4985</t>
  </si>
  <si>
    <t>6845-6850</t>
  </si>
  <si>
    <t>4930-4940</t>
  </si>
  <si>
    <t>6815-6820</t>
  </si>
  <si>
    <t>alle übrigen Kosten der Kto.-Klasse 4</t>
  </si>
  <si>
    <t xml:space="preserve">alle übrigen Kosten der Kto.-Klasse 6 </t>
  </si>
  <si>
    <t>Hinweise</t>
  </si>
  <si>
    <r>
      <rPr>
        <b/>
        <sz val="10"/>
        <rFont val="Arial"/>
        <family val="2"/>
      </rPr>
      <t>* Unternehmerlohn</t>
    </r>
    <r>
      <rPr>
        <sz val="10"/>
        <rFont val="Arial"/>
        <family val="2"/>
      </rPr>
      <t>: Bei Rechtsformen, bei denen aus steuerlichen Gründen kein Untermehmer-Gehalt angesetzt werden darf, bitte kalk. Unternehmerlohn in</t>
    </r>
  </si>
  <si>
    <t xml:space="preserve">  folgender Höhe ansetzen:</t>
  </si>
  <si>
    <t>Anzahl Mitarbeiter</t>
  </si>
  <si>
    <t>kalkulatorischer</t>
  </si>
  <si>
    <t>kalkulatorischer U.-Lohn</t>
  </si>
  <si>
    <t>Unternehmerlohn (T€) p.a.</t>
  </si>
  <si>
    <t xml:space="preserve"> im Halbjahr</t>
  </si>
  <si>
    <t xml:space="preserve"> 1-5</t>
  </si>
  <si>
    <t xml:space="preserve"> 6-10</t>
  </si>
  <si>
    <t xml:space="preserve"> 11-20</t>
  </si>
  <si>
    <t xml:space="preserve"> 21-50</t>
  </si>
  <si>
    <t xml:space="preserve"> 51-100</t>
  </si>
  <si>
    <t xml:space="preserve"> 101-200</t>
  </si>
  <si>
    <t xml:space="preserve"> 201 u.m.</t>
  </si>
  <si>
    <t>Kontenzuordnung bei Liquiditätskennziffern</t>
  </si>
  <si>
    <t>1400- 1499</t>
  </si>
  <si>
    <t>(Kundenforderungen zum 30.6. bzw.31.12.)</t>
  </si>
  <si>
    <t>1200- 1260</t>
  </si>
  <si>
    <t>Kundenanzahlungen zum Ende des Berichtszeitraumes</t>
  </si>
  <si>
    <t>1710- 1720</t>
  </si>
  <si>
    <t>(zum 30.6. bzw. 31.12.)</t>
  </si>
  <si>
    <t xml:space="preserve">Verbindlichkeiten aus Lieferung und Leistung zum Ende des Berichtszeitraumes </t>
  </si>
  <si>
    <t>1600- 1660</t>
  </si>
  <si>
    <t>3300- 3348</t>
  </si>
  <si>
    <t>lt. Warenwirtschaft</t>
  </si>
  <si>
    <t xml:space="preserve"> - Gewinnanteil Einkaufsverband/ Rückvergütung ZR</t>
  </si>
  <si>
    <t xml:space="preserve">Bruttoertrag </t>
  </si>
  <si>
    <t>Vorl. Betriebsergebnis I</t>
  </si>
  <si>
    <t>Vorl. Betriebsergebnis II</t>
  </si>
  <si>
    <t>*Ermittlung des Bonus-Anspruchs zum Zwecke des Betriebsvergleichs:</t>
  </si>
  <si>
    <t xml:space="preserve"> - Ermitteln Sie den prozentualen Bonus des Vorjahres mittels der Vorjahresbilanz: Erhaltener Bonus (€) dividiert durch n/n Einkauf (€)</t>
  </si>
  <si>
    <t>Diesen Prozentwert übertragen Sie bitte auf den Einkauf des aktuellen Betriebsvergleichs! Beispiel:</t>
  </si>
  <si>
    <t>Im Halbjahresvergleich gehen Sie entsprechend vor!</t>
  </si>
  <si>
    <t>davon:  8.1. für Inventar/Kfz.</t>
  </si>
  <si>
    <t xml:space="preserve">            11.3. Kosten der EDV (Hard- und Software)</t>
  </si>
  <si>
    <t>Erläuterungen siehe unten</t>
  </si>
  <si>
    <r>
      <rPr>
        <b/>
        <sz val="10"/>
        <rFont val="Arial"/>
        <family val="2"/>
      </rPr>
      <t>** Kalkulatorischer Mietwert:</t>
    </r>
    <r>
      <rPr>
        <sz val="10"/>
        <rFont val="Arial"/>
        <family val="2"/>
      </rPr>
      <t xml:space="preserve"> Sollten aus steuerlichen Gründen keine Mietkosten absetztbar sein, bitte einen orts- und branchentypischen Mietwert zwischen</t>
    </r>
  </si>
  <si>
    <t xml:space="preserve">1. Personenbeschäftigung </t>
  </si>
  <si>
    <t xml:space="preserve"> = Wareneinsatz netto/netto (n/n)</t>
  </si>
  <si>
    <t>+ Sonstige betriebliche Erträge/Erlöse (z.B: Privatanteile, Zinserträge, Mieteinnahmen, Versicherungsentschädigungen, Anlagenverkäufe mit Buch-Gewinn etc.)</t>
  </si>
  <si>
    <t>* KAA% für Auftragseingang nach Skonti, vor Boni z.Bsp: 197,5</t>
  </si>
  <si>
    <t>* * KAA% für ausgelieferten Umsatz nach Skonti, vor Boni z.Bsp: 195,3</t>
  </si>
  <si>
    <t>Erzielter KAA%* Auftragseingang kum. (lt. Warenwirtschaft)</t>
  </si>
  <si>
    <t>Erzielter KAA%** Umsatzerlöse kum. (lt. Warenwirtschaft)</t>
  </si>
  <si>
    <t>(Bitte beachten: Grundsätzlich alle Werte in T€ eintragen)</t>
  </si>
  <si>
    <t xml:space="preserve">            1.2. Personalkosten Verwaltung</t>
  </si>
  <si>
    <t xml:space="preserve">            1.3. Personalkosten Technik</t>
  </si>
  <si>
    <t xml:space="preserve">            1.4. Untern.lohn bzw. Geschäftsführergehalt</t>
  </si>
  <si>
    <t xml:space="preserve">            7.2. für kurzfristiges Fremdkapital</t>
  </si>
  <si>
    <t xml:space="preserve">           8.2. für Wertberichtigungen/ uneinbringl. Ford.</t>
  </si>
  <si>
    <t>davon:   7.1. für langfristiges Fremdkapital</t>
  </si>
  <si>
    <t>davon:    9.1. für Kfz</t>
  </si>
  <si>
    <r>
      <t>Spalte 1:</t>
    </r>
    <r>
      <rPr>
        <i/>
        <sz val="10"/>
        <rFont val="Arial"/>
        <family val="2"/>
      </rPr>
      <t xml:space="preserve"> Auftragseingang inkl. MwSt. ("Geschriebener Umsatz")</t>
    </r>
  </si>
  <si>
    <r>
      <t xml:space="preserve">Spalte 2: </t>
    </r>
    <r>
      <rPr>
        <i/>
        <sz val="10"/>
        <rFont val="Arial"/>
        <family val="2"/>
      </rPr>
      <t xml:space="preserve">Aufschlagskalkulation vom netto/netto EK nach Skonti (ohne Boni) auf den erzielten brutto VK inkl. MwSt. lt. EDV (KAA in %) </t>
    </r>
  </si>
  <si>
    <t>3.1. Polstermöbel Leder</t>
  </si>
  <si>
    <t>5. Jugendzimmer</t>
  </si>
  <si>
    <t>6.2. Elektro-Haushaltsgeräte</t>
  </si>
  <si>
    <r>
      <t>Durchschnittlicher Kaufvertragsumsatz (inkl. MwSt.)</t>
    </r>
    <r>
      <rPr>
        <b/>
        <sz val="10"/>
        <rFont val="Arial"/>
        <family val="2"/>
      </rPr>
      <t xml:space="preserve"> [in €]</t>
    </r>
  </si>
  <si>
    <t>Forderungen aus Lieferung und  Leistung zum Ende des Berichtszeitraumes</t>
  </si>
  <si>
    <t>Auftragsbestand zum Ende des Berichtszeitraumes</t>
  </si>
  <si>
    <t>Anzahlungsquote in % lt. Warenwirtschaft zum Ende des Berichtszeitraumes</t>
  </si>
  <si>
    <t>6a.</t>
  </si>
  <si>
    <t>6b.</t>
  </si>
  <si>
    <t>1a.</t>
  </si>
  <si>
    <t>= Netto-Erlöse exkl. MwSt. (1.-1a.)</t>
  </si>
  <si>
    <t>Betriebsergebnis II (6.+6a.-6b.)</t>
  </si>
  <si>
    <t>* z.B. 197,4%</t>
  </si>
  <si>
    <t xml:space="preserve">Bitte tragen Sie die im Berichtszeitraum durchschnittlich beschäftigten Personen ein. Teilbeschäftigte sind auf volle Kräfte (100%) umzurechnen (z.B.: 2 Halbtagsbeschäftigte = 1,0 Kraft). Auszubildene im 1. und 2. Lehrjahr bitte als 0,3 Kraft, im 3. Lehrjahr als 0,5 Kraft einsetzen. Auch der Unternehmer selbst ist mit anzugeben (z.B.: 0,4 im Verkauf und 0,6 in der Verwaltung). Fremdmonteure und -verkäufer oder freiberufliche Mitarbeiter in der kfm. Verwaltung, sind entsprechend ihrer geleisteten Arbeitszeit mit einzubeziehen. </t>
  </si>
  <si>
    <t>Strukturdaten der Mitarbeiter</t>
  </si>
  <si>
    <r>
      <t xml:space="preserve">*** Wenn keine </t>
    </r>
    <r>
      <rPr>
        <b/>
        <sz val="10"/>
        <rFont val="Arial"/>
        <family val="2"/>
      </rPr>
      <t>kalk. Abschreibungen</t>
    </r>
    <r>
      <rPr>
        <sz val="10"/>
        <rFont val="Arial"/>
        <family val="2"/>
      </rPr>
      <t xml:space="preserve"> in der laufenden Buchhaltung gebucht wurden, orientieren Sie sich bitte an den Vorjahreswerten der Bilanz.</t>
    </r>
  </si>
  <si>
    <t>2,00 -4,00 €/qm Mietfläche mtl. ansetzen. Keine Miete wird angesetzt, wenn die Immobilie im Eigentum des Berichtsbetriebs ist und noch voll finanziert wird.</t>
  </si>
  <si>
    <t>Dann entsprechen die Zinskosten und Abschreibungen der Immobilie einer angemessenen Miete.</t>
  </si>
  <si>
    <t xml:space="preserve"> Vorsicht: Im Halbjahresvergleich bitte nur die halben Vorjahres-Abschreibungen ansetzen!</t>
  </si>
  <si>
    <t xml:space="preserve">Generelle Anmerkung zu der folgenden Kontenzuordnung: Die angegebenen Kontenzuordnungen sind sind als Orientierungshilfe (DATEV) gedacht und erheben keinen Anspruch auf Vollständigkeit. Ausschlaggebend ist natürlich immer die individuelle Kontenzuordnung in Ihrer FiBu.  </t>
  </si>
  <si>
    <t>Name des Betriebes:</t>
  </si>
  <si>
    <r>
      <rPr>
        <b/>
        <u/>
        <sz val="15"/>
        <color indexed="10"/>
        <rFont val="Arial"/>
        <family val="2"/>
      </rPr>
      <t>ACHTUNG:</t>
    </r>
    <r>
      <rPr>
        <b/>
        <sz val="20"/>
        <color indexed="10"/>
        <rFont val="Arial"/>
        <family val="2"/>
      </rPr>
      <t xml:space="preserve">
</t>
    </r>
    <r>
      <rPr>
        <b/>
        <sz val="10"/>
        <rFont val="Arial"/>
        <family val="2"/>
      </rPr>
      <t xml:space="preserve">Bitte tragen hier Sie den </t>
    </r>
    <r>
      <rPr>
        <b/>
        <sz val="10"/>
        <color indexed="10"/>
        <rFont val="Arial"/>
        <family val="2"/>
      </rPr>
      <t>NAMEN</t>
    </r>
    <r>
      <rPr>
        <b/>
        <sz val="10"/>
        <rFont val="Arial"/>
        <family val="2"/>
      </rPr>
      <t xml:space="preserve"> Ihrer ERFA-Gruppe und den </t>
    </r>
    <r>
      <rPr>
        <b/>
        <sz val="10"/>
        <color indexed="10"/>
        <rFont val="Arial"/>
        <family val="2"/>
      </rPr>
      <t>ZEITRAUM</t>
    </r>
    <r>
      <rPr>
        <b/>
        <sz val="10"/>
        <rFont val="Arial"/>
        <family val="2"/>
      </rPr>
      <t xml:space="preserve"> des Betriebsvergleichs ein.</t>
    </r>
  </si>
  <si>
    <r>
      <t xml:space="preserve">Mit </t>
    </r>
    <r>
      <rPr>
        <b/>
        <sz val="9"/>
        <color indexed="10"/>
        <rFont val="Arial"/>
        <family val="2"/>
      </rPr>
      <t>X</t>
    </r>
    <r>
      <rPr>
        <sz val="9"/>
        <rFont val="Arial"/>
        <family val="2"/>
      </rPr>
      <t xml:space="preserve"> selektieren + </t>
    </r>
    <r>
      <rPr>
        <b/>
        <sz val="9"/>
        <color indexed="10"/>
        <rFont val="Arial"/>
        <family val="2"/>
      </rPr>
      <t>Jahr</t>
    </r>
    <r>
      <rPr>
        <sz val="9"/>
        <rFont val="Arial"/>
        <family val="2"/>
      </rPr>
      <t xml:space="preserve"> eintragen</t>
    </r>
  </si>
  <si>
    <t>Vergleichsjahr</t>
  </si>
  <si>
    <t>x</t>
  </si>
  <si>
    <t>Name der ERFA-Gruppe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</si>
</sst>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"/>
    <numFmt numFmtId="165" formatCode="#,##0\ &quot;qm&quot;"/>
    <numFmt numFmtId="166" formatCode="#,##0\ &quot;TDM&quot;"/>
    <numFmt numFmtId="167" formatCode="#,##0\ &quot;Stück&quot;"/>
    <numFmt numFmtId="168" formatCode="#,##0.0\ &quot;qm&quot;"/>
    <numFmt numFmtId="169" formatCode="#,##0.0\ &quot;TDM&quot;"/>
    <numFmt numFmtId="170" formatCode="#,##0.0\ &quot;Tsd€&quot;"/>
    <numFmt numFmtId="171" formatCode="#,##0.0\ &quot;T€&quot;"/>
    <numFmt numFmtId="172" formatCode="0.0%"/>
    <numFmt numFmtId="173" formatCode="#,##0.0\ &quot;€&quot;"/>
    <numFmt numFmtId="174" formatCode="#,##0\ &quot;T€&quot;"/>
  </numFmts>
  <fonts count="3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20"/>
      <color indexed="10"/>
      <name val="Arial"/>
      <family val="2"/>
    </font>
    <font>
      <b/>
      <u/>
      <sz val="15"/>
      <color indexed="1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color rgb="FFFF0000"/>
      <name val="Arial"/>
      <family val="2"/>
    </font>
    <font>
      <sz val="12"/>
      <color rgb="FFFF0000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7" fillId="0" borderId="0"/>
    <xf numFmtId="0" fontId="15" fillId="0" borderId="0"/>
    <xf numFmtId="0" fontId="15" fillId="0" borderId="0"/>
  </cellStyleXfs>
  <cellXfs count="507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left" indent="1"/>
    </xf>
    <xf numFmtId="0" fontId="12" fillId="3" borderId="2" xfId="0" applyFont="1" applyFill="1" applyBorder="1"/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right"/>
    </xf>
    <xf numFmtId="0" fontId="0" fillId="3" borderId="2" xfId="0" applyFill="1" applyBorder="1"/>
    <xf numFmtId="0" fontId="1" fillId="3" borderId="3" xfId="0" applyFont="1" applyFill="1" applyBorder="1" applyAlignment="1">
      <alignment horizontal="right"/>
    </xf>
    <xf numFmtId="0" fontId="0" fillId="3" borderId="4" xfId="0" applyFill="1" applyBorder="1"/>
    <xf numFmtId="0" fontId="0" fillId="3" borderId="0" xfId="0" applyFill="1"/>
    <xf numFmtId="0" fontId="4" fillId="3" borderId="0" xfId="0" applyFont="1" applyFill="1"/>
    <xf numFmtId="0" fontId="0" fillId="3" borderId="5" xfId="0" applyFill="1" applyBorder="1"/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7" fillId="3" borderId="0" xfId="0" applyFont="1" applyFill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1" fillId="3" borderId="14" xfId="0" applyFont="1" applyFill="1" applyBorder="1" applyAlignment="1">
      <alignment horizontal="right"/>
    </xf>
    <xf numFmtId="165" fontId="1" fillId="3" borderId="15" xfId="0" applyNumberFormat="1" applyFont="1" applyFill="1" applyBorder="1"/>
    <xf numFmtId="0" fontId="1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4" fillId="3" borderId="20" xfId="0" applyFont="1" applyFill="1" applyBorder="1"/>
    <xf numFmtId="0" fontId="0" fillId="3" borderId="20" xfId="0" applyFill="1" applyBorder="1"/>
    <xf numFmtId="0" fontId="1" fillId="3" borderId="21" xfId="0" applyFont="1" applyFill="1" applyBorder="1"/>
    <xf numFmtId="0" fontId="0" fillId="3" borderId="22" xfId="0" applyFill="1" applyBorder="1"/>
    <xf numFmtId="164" fontId="0" fillId="3" borderId="23" xfId="0" applyNumberFormat="1" applyFill="1" applyBorder="1"/>
    <xf numFmtId="0" fontId="4" fillId="3" borderId="9" xfId="0" applyFont="1" applyFill="1" applyBorder="1"/>
    <xf numFmtId="0" fontId="0" fillId="3" borderId="24" xfId="0" applyFill="1" applyBorder="1"/>
    <xf numFmtId="0" fontId="0" fillId="3" borderId="25" xfId="0" applyFill="1" applyBorder="1"/>
    <xf numFmtId="0" fontId="6" fillId="3" borderId="0" xfId="0" applyFont="1" applyFill="1"/>
    <xf numFmtId="0" fontId="4" fillId="3" borderId="8" xfId="0" applyFont="1" applyFill="1" applyBorder="1"/>
    <xf numFmtId="0" fontId="4" fillId="3" borderId="25" xfId="0" applyFont="1" applyFill="1" applyBorder="1"/>
    <xf numFmtId="0" fontId="1" fillId="3" borderId="13" xfId="0" applyFont="1" applyFill="1" applyBorder="1"/>
    <xf numFmtId="164" fontId="1" fillId="3" borderId="15" xfId="0" applyNumberFormat="1" applyFont="1" applyFill="1" applyBorder="1"/>
    <xf numFmtId="0" fontId="5" fillId="3" borderId="0" xfId="0" applyFont="1" applyFill="1" applyAlignment="1">
      <alignment vertical="top" wrapText="1"/>
    </xf>
    <xf numFmtId="0" fontId="0" fillId="3" borderId="26" xfId="0" applyFill="1" applyBorder="1"/>
    <xf numFmtId="0" fontId="1" fillId="3" borderId="27" xfId="0" applyFont="1" applyFill="1" applyBorder="1"/>
    <xf numFmtId="0" fontId="12" fillId="3" borderId="0" xfId="0" applyFont="1" applyFill="1"/>
    <xf numFmtId="0" fontId="4" fillId="3" borderId="28" xfId="0" applyFont="1" applyFill="1" applyBorder="1"/>
    <xf numFmtId="49" fontId="4" fillId="3" borderId="0" xfId="0" applyNumberFormat="1" applyFont="1" applyFill="1"/>
    <xf numFmtId="171" fontId="4" fillId="3" borderId="29" xfId="0" applyNumberFormat="1" applyFont="1" applyFill="1" applyBorder="1" applyAlignment="1">
      <alignment horizontal="right"/>
    </xf>
    <xf numFmtId="0" fontId="1" fillId="3" borderId="30" xfId="0" applyFont="1" applyFill="1" applyBorder="1"/>
    <xf numFmtId="49" fontId="1" fillId="3" borderId="31" xfId="0" applyNumberFormat="1" applyFont="1" applyFill="1" applyBorder="1"/>
    <xf numFmtId="171" fontId="1" fillId="3" borderId="32" xfId="0" applyNumberFormat="1" applyFont="1" applyFill="1" applyBorder="1" applyAlignment="1">
      <alignment horizontal="right"/>
    </xf>
    <xf numFmtId="0" fontId="4" fillId="3" borderId="33" xfId="0" applyFont="1" applyFill="1" applyBorder="1"/>
    <xf numFmtId="0" fontId="4" fillId="3" borderId="22" xfId="0" applyFont="1" applyFill="1" applyBorder="1"/>
    <xf numFmtId="49" fontId="4" fillId="3" borderId="9" xfId="0" applyNumberFormat="1" applyFont="1" applyFill="1" applyBorder="1"/>
    <xf numFmtId="49" fontId="1" fillId="3" borderId="9" xfId="0" applyNumberFormat="1" applyFont="1" applyFill="1" applyBorder="1"/>
    <xf numFmtId="171" fontId="1" fillId="3" borderId="34" xfId="0" applyNumberFormat="1" applyFont="1" applyFill="1" applyBorder="1" applyAlignment="1">
      <alignment horizontal="right"/>
    </xf>
    <xf numFmtId="0" fontId="4" fillId="3" borderId="35" xfId="0" applyFont="1" applyFill="1" applyBorder="1"/>
    <xf numFmtId="0" fontId="1" fillId="3" borderId="36" xfId="0" applyFont="1" applyFill="1" applyBorder="1"/>
    <xf numFmtId="171" fontId="1" fillId="3" borderId="37" xfId="0" applyNumberFormat="1" applyFont="1" applyFill="1" applyBorder="1" applyAlignment="1">
      <alignment horizontal="right"/>
    </xf>
    <xf numFmtId="0" fontId="14" fillId="3" borderId="31" xfId="0" applyFont="1" applyFill="1" applyBorder="1"/>
    <xf numFmtId="49" fontId="4" fillId="3" borderId="31" xfId="0" applyNumberFormat="1" applyFont="1" applyFill="1" applyBorder="1"/>
    <xf numFmtId="49" fontId="1" fillId="3" borderId="0" xfId="0" applyNumberFormat="1" applyFont="1" applyFill="1"/>
    <xf numFmtId="0" fontId="4" fillId="3" borderId="31" xfId="0" applyFont="1" applyFill="1" applyBorder="1"/>
    <xf numFmtId="49" fontId="1" fillId="3" borderId="38" xfId="0" applyNumberFormat="1" applyFont="1" applyFill="1" applyBorder="1"/>
    <xf numFmtId="49" fontId="4" fillId="3" borderId="38" xfId="0" applyNumberFormat="1" applyFont="1" applyFill="1" applyBorder="1" applyAlignment="1">
      <alignment wrapText="1"/>
    </xf>
    <xf numFmtId="0" fontId="4" fillId="3" borderId="39" xfId="0" applyFont="1" applyFill="1" applyBorder="1"/>
    <xf numFmtId="49" fontId="1" fillId="3" borderId="20" xfId="0" applyNumberFormat="1" applyFont="1" applyFill="1" applyBorder="1"/>
    <xf numFmtId="0" fontId="1" fillId="3" borderId="40" xfId="0" applyFont="1" applyFill="1" applyBorder="1"/>
    <xf numFmtId="49" fontId="1" fillId="3" borderId="41" xfId="0" applyNumberFormat="1" applyFont="1" applyFill="1" applyBorder="1"/>
    <xf numFmtId="0" fontId="4" fillId="3" borderId="41" xfId="0" applyFont="1" applyFill="1" applyBorder="1"/>
    <xf numFmtId="171" fontId="1" fillId="3" borderId="42" xfId="0" applyNumberFormat="1" applyFont="1" applyFill="1" applyBorder="1" applyAlignment="1">
      <alignment horizontal="right"/>
    </xf>
    <xf numFmtId="0" fontId="12" fillId="3" borderId="3" xfId="0" applyFont="1" applyFill="1" applyBorder="1"/>
    <xf numFmtId="0" fontId="12" fillId="2" borderId="0" xfId="0" applyFont="1" applyFill="1"/>
    <xf numFmtId="0" fontId="13" fillId="2" borderId="0" xfId="0" applyFont="1" applyFill="1" applyAlignment="1">
      <alignment horizontal="right"/>
    </xf>
    <xf numFmtId="0" fontId="4" fillId="2" borderId="0" xfId="0" applyFont="1" applyFill="1"/>
    <xf numFmtId="0" fontId="8" fillId="3" borderId="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0" fillId="3" borderId="1" xfId="0" applyFill="1" applyBorder="1"/>
    <xf numFmtId="0" fontId="1" fillId="3" borderId="36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166" fontId="0" fillId="2" borderId="0" xfId="0" applyNumberFormat="1" applyFill="1"/>
    <xf numFmtId="0" fontId="0" fillId="2" borderId="0" xfId="0" applyFill="1" applyAlignment="1">
      <alignment horizontal="center" vertical="center"/>
    </xf>
    <xf numFmtId="0" fontId="1" fillId="3" borderId="44" xfId="0" applyFont="1" applyFill="1" applyBorder="1"/>
    <xf numFmtId="171" fontId="1" fillId="3" borderId="45" xfId="0" applyNumberFormat="1" applyFont="1" applyFill="1" applyBorder="1"/>
    <xf numFmtId="171" fontId="1" fillId="3" borderId="46" xfId="0" applyNumberFormat="1" applyFont="1" applyFill="1" applyBorder="1"/>
    <xf numFmtId="0" fontId="0" fillId="3" borderId="3" xfId="0" applyFill="1" applyBorder="1"/>
    <xf numFmtId="0" fontId="8" fillId="3" borderId="0" xfId="0" applyFont="1" applyFill="1"/>
    <xf numFmtId="0" fontId="4" fillId="3" borderId="44" xfId="0" applyFont="1" applyFill="1" applyBorder="1"/>
    <xf numFmtId="0" fontId="0" fillId="3" borderId="47" xfId="0" applyFill="1" applyBorder="1"/>
    <xf numFmtId="0" fontId="4" fillId="3" borderId="2" xfId="0" applyFont="1" applyFill="1" applyBorder="1"/>
    <xf numFmtId="0" fontId="4" fillId="3" borderId="5" xfId="0" applyFont="1" applyFill="1" applyBorder="1"/>
    <xf numFmtId="0" fontId="4" fillId="3" borderId="4" xfId="0" applyFont="1" applyFill="1" applyBorder="1"/>
    <xf numFmtId="0" fontId="4" fillId="3" borderId="1" xfId="0" applyFont="1" applyFill="1" applyBorder="1"/>
    <xf numFmtId="0" fontId="4" fillId="3" borderId="48" xfId="0" applyFont="1" applyFill="1" applyBorder="1"/>
    <xf numFmtId="0" fontId="1" fillId="3" borderId="4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3" borderId="11" xfId="0" applyFont="1" applyFill="1" applyBorder="1"/>
    <xf numFmtId="0" fontId="4" fillId="3" borderId="12" xfId="0" applyFont="1" applyFill="1" applyBorder="1"/>
    <xf numFmtId="0" fontId="4" fillId="3" borderId="50" xfId="0" applyFont="1" applyFill="1" applyBorder="1"/>
    <xf numFmtId="0" fontId="1" fillId="3" borderId="51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left"/>
    </xf>
    <xf numFmtId="0" fontId="4" fillId="3" borderId="53" xfId="0" applyFont="1" applyFill="1" applyBorder="1"/>
    <xf numFmtId="171" fontId="4" fillId="3" borderId="54" xfId="0" applyNumberFormat="1" applyFont="1" applyFill="1" applyBorder="1"/>
    <xf numFmtId="0" fontId="4" fillId="3" borderId="4" xfId="0" applyFont="1" applyFill="1" applyBorder="1" applyAlignment="1">
      <alignment horizontal="left"/>
    </xf>
    <xf numFmtId="0" fontId="4" fillId="3" borderId="55" xfId="0" applyFont="1" applyFill="1" applyBorder="1"/>
    <xf numFmtId="171" fontId="1" fillId="3" borderId="5" xfId="0" applyNumberFormat="1" applyFont="1" applyFill="1" applyBorder="1"/>
    <xf numFmtId="0" fontId="4" fillId="3" borderId="11" xfId="0" applyFont="1" applyFill="1" applyBorder="1" applyAlignment="1">
      <alignment horizontal="left"/>
    </xf>
    <xf numFmtId="171" fontId="1" fillId="3" borderId="52" xfId="0" applyNumberFormat="1" applyFont="1" applyFill="1" applyBorder="1"/>
    <xf numFmtId="0" fontId="1" fillId="3" borderId="56" xfId="0" applyFont="1" applyFill="1" applyBorder="1" applyAlignment="1">
      <alignment horizontal="left"/>
    </xf>
    <xf numFmtId="0" fontId="4" fillId="3" borderId="57" xfId="0" applyFont="1" applyFill="1" applyBorder="1"/>
    <xf numFmtId="171" fontId="4" fillId="3" borderId="58" xfId="0" applyNumberFormat="1" applyFont="1" applyFill="1" applyBorder="1"/>
    <xf numFmtId="0" fontId="4" fillId="3" borderId="14" xfId="0" applyFont="1" applyFill="1" applyBorder="1"/>
    <xf numFmtId="0" fontId="4" fillId="3" borderId="47" xfId="0" applyFont="1" applyFill="1" applyBorder="1"/>
    <xf numFmtId="171" fontId="4" fillId="3" borderId="59" xfId="0" applyNumberFormat="1" applyFont="1" applyFill="1" applyBorder="1"/>
    <xf numFmtId="0" fontId="4" fillId="3" borderId="13" xfId="0" applyFont="1" applyFill="1" applyBorder="1"/>
    <xf numFmtId="0" fontId="4" fillId="3" borderId="26" xfId="0" applyFont="1" applyFill="1" applyBorder="1"/>
    <xf numFmtId="0" fontId="1" fillId="3" borderId="17" xfId="0" applyFont="1" applyFill="1" applyBorder="1" applyAlignment="1">
      <alignment horizontal="centerContinuous" vertical="top" wrapText="1"/>
    </xf>
    <xf numFmtId="0" fontId="1" fillId="3" borderId="18" xfId="0" applyFont="1" applyFill="1" applyBorder="1" applyAlignment="1">
      <alignment horizontal="centerContinuous" vertical="top" wrapText="1"/>
    </xf>
    <xf numFmtId="0" fontId="1" fillId="3" borderId="60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3" fillId="3" borderId="0" xfId="0" applyFont="1" applyFill="1"/>
    <xf numFmtId="0" fontId="10" fillId="3" borderId="62" xfId="0" applyFont="1" applyFill="1" applyBorder="1"/>
    <xf numFmtId="0" fontId="10" fillId="3" borderId="63" xfId="0" applyFont="1" applyFill="1" applyBorder="1"/>
    <xf numFmtId="0" fontId="11" fillId="3" borderId="19" xfId="0" applyFont="1" applyFill="1" applyBorder="1"/>
    <xf numFmtId="0" fontId="11" fillId="3" borderId="20" xfId="0" applyFont="1" applyFill="1" applyBorder="1"/>
    <xf numFmtId="0" fontId="0" fillId="3" borderId="16" xfId="0" applyFill="1" applyBorder="1"/>
    <xf numFmtId="0" fontId="1" fillId="3" borderId="49" xfId="0" applyFont="1" applyFill="1" applyBorder="1" applyAlignment="1">
      <alignment horizontal="centerContinuous" vertical="top" wrapText="1"/>
    </xf>
    <xf numFmtId="0" fontId="1" fillId="3" borderId="3" xfId="0" applyFont="1" applyFill="1" applyBorder="1" applyAlignment="1">
      <alignment horizontal="centerContinuous" vertical="top" wrapText="1"/>
    </xf>
    <xf numFmtId="0" fontId="11" fillId="3" borderId="11" xfId="0" applyFont="1" applyFill="1" applyBorder="1"/>
    <xf numFmtId="0" fontId="11" fillId="3" borderId="12" xfId="0" applyFont="1" applyFill="1" applyBorder="1"/>
    <xf numFmtId="0" fontId="0" fillId="3" borderId="36" xfId="0" applyFill="1" applyBorder="1"/>
    <xf numFmtId="0" fontId="10" fillId="3" borderId="4" xfId="0" applyFont="1" applyFill="1" applyBorder="1"/>
    <xf numFmtId="0" fontId="10" fillId="3" borderId="0" xfId="0" applyFont="1" applyFill="1"/>
    <xf numFmtId="0" fontId="0" fillId="3" borderId="28" xfId="0" applyFill="1" applyBorder="1"/>
    <xf numFmtId="171" fontId="0" fillId="3" borderId="64" xfId="0" applyNumberFormat="1" applyFill="1" applyBorder="1"/>
    <xf numFmtId="0" fontId="11" fillId="3" borderId="4" xfId="0" applyFont="1" applyFill="1" applyBorder="1"/>
    <xf numFmtId="0" fontId="11" fillId="3" borderId="0" xfId="0" applyFont="1" applyFill="1"/>
    <xf numFmtId="0" fontId="1" fillId="3" borderId="45" xfId="0" applyFont="1" applyFill="1" applyBorder="1"/>
    <xf numFmtId="168" fontId="1" fillId="3" borderId="65" xfId="0" applyNumberFormat="1" applyFont="1" applyFill="1" applyBorder="1"/>
    <xf numFmtId="0" fontId="0" fillId="3" borderId="44" xfId="0" applyFill="1" applyBorder="1"/>
    <xf numFmtId="0" fontId="10" fillId="3" borderId="11" xfId="0" applyFont="1" applyFill="1" applyBorder="1"/>
    <xf numFmtId="0" fontId="10" fillId="3" borderId="12" xfId="0" applyFont="1" applyFill="1" applyBorder="1"/>
    <xf numFmtId="0" fontId="10" fillId="3" borderId="66" xfId="0" applyFont="1" applyFill="1" applyBorder="1"/>
    <xf numFmtId="0" fontId="10" fillId="3" borderId="67" xfId="0" applyFont="1" applyFill="1" applyBorder="1"/>
    <xf numFmtId="0" fontId="0" fillId="3" borderId="48" xfId="0" applyFill="1" applyBorder="1"/>
    <xf numFmtId="0" fontId="0" fillId="3" borderId="18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0" xfId="0" applyFill="1" applyBorder="1"/>
    <xf numFmtId="0" fontId="4" fillId="3" borderId="68" xfId="0" applyFont="1" applyFill="1" applyBorder="1" applyAlignment="1">
      <alignment horizontal="center"/>
    </xf>
    <xf numFmtId="170" fontId="0" fillId="3" borderId="0" xfId="0" applyNumberFormat="1" applyFill="1" applyAlignment="1">
      <alignment vertical="center" wrapText="1"/>
    </xf>
    <xf numFmtId="171" fontId="0" fillId="3" borderId="69" xfId="0" applyNumberFormat="1" applyFill="1" applyBorder="1" applyAlignment="1">
      <alignment vertical="center" wrapText="1"/>
    </xf>
    <xf numFmtId="169" fontId="0" fillId="3" borderId="0" xfId="0" applyNumberFormat="1" applyFill="1" applyAlignment="1">
      <alignment vertical="center" wrapText="1"/>
    </xf>
    <xf numFmtId="171" fontId="0" fillId="3" borderId="70" xfId="0" applyNumberFormat="1" applyFill="1" applyBorder="1" applyAlignment="1">
      <alignment vertical="center" wrapText="1"/>
    </xf>
    <xf numFmtId="0" fontId="8" fillId="3" borderId="0" xfId="0" applyFont="1" applyFill="1" applyAlignment="1">
      <alignment horizontal="center" wrapText="1"/>
    </xf>
    <xf numFmtId="0" fontId="8" fillId="3" borderId="12" xfId="0" applyFont="1" applyFill="1" applyBorder="1" applyAlignment="1">
      <alignment horizontal="left"/>
    </xf>
    <xf numFmtId="0" fontId="0" fillId="3" borderId="1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4" xfId="0" applyFill="1" applyBorder="1" applyAlignment="1">
      <alignment horizontal="left"/>
    </xf>
    <xf numFmtId="0" fontId="2" fillId="3" borderId="0" xfId="0" applyFont="1" applyFill="1"/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vertical="top"/>
    </xf>
    <xf numFmtId="0" fontId="0" fillId="3" borderId="0" xfId="0" applyFill="1" applyAlignment="1">
      <alignment vertical="top" wrapText="1"/>
    </xf>
    <xf numFmtId="0" fontId="0" fillId="3" borderId="58" xfId="0" applyFill="1" applyBorder="1" applyAlignment="1">
      <alignment vertical="top" wrapText="1"/>
    </xf>
    <xf numFmtId="0" fontId="4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0" fillId="3" borderId="71" xfId="0" applyFill="1" applyBorder="1"/>
    <xf numFmtId="0" fontId="15" fillId="3" borderId="0" xfId="0" applyFont="1" applyFill="1"/>
    <xf numFmtId="0" fontId="1" fillId="3" borderId="72" xfId="0" applyFont="1" applyFill="1" applyBorder="1" applyAlignment="1">
      <alignment horizontal="center"/>
    </xf>
    <xf numFmtId="0" fontId="10" fillId="3" borderId="45" xfId="0" applyFont="1" applyFill="1" applyBorder="1"/>
    <xf numFmtId="0" fontId="10" fillId="3" borderId="73" xfId="0" applyFont="1" applyFill="1" applyBorder="1"/>
    <xf numFmtId="171" fontId="1" fillId="3" borderId="73" xfId="0" applyNumberFormat="1" applyFont="1" applyFill="1" applyBorder="1"/>
    <xf numFmtId="0" fontId="1" fillId="3" borderId="44" xfId="0" applyFont="1" applyFill="1" applyBorder="1" applyAlignment="1">
      <alignment horizontal="left"/>
    </xf>
    <xf numFmtId="0" fontId="4" fillId="3" borderId="74" xfId="0" applyFont="1" applyFill="1" applyBorder="1"/>
    <xf numFmtId="171" fontId="1" fillId="3" borderId="65" xfId="0" applyNumberFormat="1" applyFont="1" applyFill="1" applyBorder="1"/>
    <xf numFmtId="0" fontId="8" fillId="0" borderId="0" xfId="0" applyFont="1"/>
    <xf numFmtId="0" fontId="1" fillId="0" borderId="0" xfId="0" applyFont="1"/>
    <xf numFmtId="0" fontId="5" fillId="0" borderId="0" xfId="0" applyFont="1"/>
    <xf numFmtId="49" fontId="1" fillId="0" borderId="0" xfId="0" applyNumberFormat="1" applyFont="1"/>
    <xf numFmtId="0" fontId="4" fillId="0" borderId="0" xfId="0" applyFont="1"/>
    <xf numFmtId="0" fontId="4" fillId="0" borderId="58" xfId="0" applyFont="1" applyBorder="1"/>
    <xf numFmtId="0" fontId="0" fillId="0" borderId="58" xfId="0" applyBorder="1"/>
    <xf numFmtId="0" fontId="4" fillId="0" borderId="58" xfId="0" applyFont="1" applyBorder="1" applyAlignment="1" applyProtection="1">
      <alignment horizontal="right"/>
      <protection locked="0"/>
    </xf>
    <xf numFmtId="49" fontId="4" fillId="0" borderId="58" xfId="0" applyNumberFormat="1" applyFont="1" applyBorder="1"/>
    <xf numFmtId="0" fontId="1" fillId="0" borderId="58" xfId="0" applyFont="1" applyBorder="1" applyAlignment="1">
      <alignment horizontal="left"/>
    </xf>
    <xf numFmtId="0" fontId="4" fillId="0" borderId="58" xfId="0" applyFont="1" applyBorder="1" applyAlignment="1">
      <alignment horizontal="left"/>
    </xf>
    <xf numFmtId="0" fontId="8" fillId="3" borderId="67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0" fillId="3" borderId="58" xfId="0" applyFont="1" applyFill="1" applyBorder="1"/>
    <xf numFmtId="0" fontId="11" fillId="3" borderId="58" xfId="0" applyFont="1" applyFill="1" applyBorder="1"/>
    <xf numFmtId="0" fontId="11" fillId="0" borderId="58" xfId="0" applyFont="1" applyBorder="1"/>
    <xf numFmtId="0" fontId="10" fillId="0" borderId="58" xfId="0" applyFont="1" applyBorder="1"/>
    <xf numFmtId="0" fontId="10" fillId="0" borderId="0" xfId="0" applyFont="1"/>
    <xf numFmtId="0" fontId="4" fillId="3" borderId="58" xfId="3" applyFill="1" applyBorder="1" applyProtection="1">
      <protection hidden="1"/>
    </xf>
    <xf numFmtId="0" fontId="0" fillId="3" borderId="58" xfId="0" applyFill="1" applyBorder="1" applyAlignment="1">
      <alignment vertical="top"/>
    </xf>
    <xf numFmtId="0" fontId="0" fillId="3" borderId="58" xfId="0" applyFill="1" applyBorder="1"/>
    <xf numFmtId="0" fontId="4" fillId="3" borderId="58" xfId="0" applyFont="1" applyFill="1" applyBorder="1" applyAlignment="1">
      <alignment vertical="top"/>
    </xf>
    <xf numFmtId="0" fontId="0" fillId="4" borderId="58" xfId="0" applyFill="1" applyBorder="1" applyAlignment="1">
      <alignment vertical="top" wrapText="1"/>
    </xf>
    <xf numFmtId="0" fontId="0" fillId="5" borderId="4" xfId="0" applyFill="1" applyBorder="1"/>
    <xf numFmtId="0" fontId="0" fillId="5" borderId="0" xfId="0" applyFill="1"/>
    <xf numFmtId="0" fontId="0" fillId="5" borderId="31" xfId="0" applyFill="1" applyBorder="1"/>
    <xf numFmtId="49" fontId="4" fillId="5" borderId="58" xfId="0" applyNumberFormat="1" applyFont="1" applyFill="1" applyBorder="1" applyProtection="1">
      <protection hidden="1"/>
    </xf>
    <xf numFmtId="169" fontId="0" fillId="5" borderId="0" xfId="0" applyNumberFormat="1" applyFill="1" applyAlignment="1">
      <alignment vertical="center" wrapText="1"/>
    </xf>
    <xf numFmtId="170" fontId="0" fillId="5" borderId="0" xfId="0" applyNumberFormat="1" applyFill="1" applyAlignment="1">
      <alignment vertical="center" wrapText="1"/>
    </xf>
    <xf numFmtId="170" fontId="4" fillId="5" borderId="0" xfId="0" applyNumberFormat="1" applyFont="1" applyFill="1" applyAlignment="1">
      <alignment vertical="center" wrapText="1"/>
    </xf>
    <xf numFmtId="0" fontId="4" fillId="5" borderId="0" xfId="0" applyFont="1" applyFill="1"/>
    <xf numFmtId="164" fontId="0" fillId="6" borderId="75" xfId="0" applyNumberFormat="1" applyFill="1" applyBorder="1" applyProtection="1">
      <protection locked="0"/>
    </xf>
    <xf numFmtId="164" fontId="0" fillId="6" borderId="69" xfId="0" applyNumberFormat="1" applyFill="1" applyBorder="1" applyProtection="1">
      <protection locked="0"/>
    </xf>
    <xf numFmtId="164" fontId="0" fillId="6" borderId="76" xfId="0" applyNumberFormat="1" applyFill="1" applyBorder="1" applyProtection="1">
      <protection locked="0"/>
    </xf>
    <xf numFmtId="165" fontId="0" fillId="6" borderId="77" xfId="0" applyNumberFormat="1" applyFill="1" applyBorder="1" applyProtection="1">
      <protection locked="0"/>
    </xf>
    <xf numFmtId="165" fontId="0" fillId="6" borderId="75" xfId="0" applyNumberFormat="1" applyFill="1" applyBorder="1" applyProtection="1">
      <protection locked="0"/>
    </xf>
    <xf numFmtId="0" fontId="0" fillId="6" borderId="58" xfId="0" applyFill="1" applyBorder="1" applyAlignment="1">
      <alignment vertical="top" wrapText="1"/>
    </xf>
    <xf numFmtId="171" fontId="1" fillId="6" borderId="78" xfId="0" applyNumberFormat="1" applyFont="1" applyFill="1" applyBorder="1" applyAlignment="1" applyProtection="1">
      <alignment horizontal="right"/>
      <protection locked="0"/>
    </xf>
    <xf numFmtId="171" fontId="4" fillId="6" borderId="34" xfId="0" applyNumberFormat="1" applyFont="1" applyFill="1" applyBorder="1" applyAlignment="1" applyProtection="1">
      <alignment horizontal="right"/>
      <protection locked="0"/>
    </xf>
    <xf numFmtId="171" fontId="4" fillId="6" borderId="79" xfId="0" applyNumberFormat="1" applyFont="1" applyFill="1" applyBorder="1" applyAlignment="1" applyProtection="1">
      <alignment horizontal="right"/>
      <protection locked="0"/>
    </xf>
    <xf numFmtId="171" fontId="4" fillId="6" borderId="80" xfId="0" applyNumberFormat="1" applyFont="1" applyFill="1" applyBorder="1" applyAlignment="1" applyProtection="1">
      <alignment horizontal="right"/>
      <protection locked="0"/>
    </xf>
    <xf numFmtId="171" fontId="0" fillId="6" borderId="28" xfId="0" applyNumberFormat="1" applyFill="1" applyBorder="1" applyProtection="1">
      <protection locked="0"/>
    </xf>
    <xf numFmtId="171" fontId="0" fillId="6" borderId="61" xfId="0" applyNumberFormat="1" applyFill="1" applyBorder="1" applyProtection="1">
      <protection locked="0"/>
    </xf>
    <xf numFmtId="171" fontId="0" fillId="6" borderId="81" xfId="0" applyNumberFormat="1" applyFill="1" applyBorder="1" applyProtection="1">
      <protection locked="0"/>
    </xf>
    <xf numFmtId="171" fontId="0" fillId="6" borderId="75" xfId="0" applyNumberFormat="1" applyFill="1" applyBorder="1" applyProtection="1">
      <protection locked="0"/>
    </xf>
    <xf numFmtId="171" fontId="4" fillId="6" borderId="64" xfId="0" applyNumberFormat="1" applyFont="1" applyFill="1" applyBorder="1" applyProtection="1">
      <protection locked="0"/>
    </xf>
    <xf numFmtId="171" fontId="4" fillId="6" borderId="51" xfId="0" applyNumberFormat="1" applyFont="1" applyFill="1" applyBorder="1" applyProtection="1">
      <protection locked="0"/>
    </xf>
    <xf numFmtId="171" fontId="1" fillId="4" borderId="82" xfId="0" applyNumberFormat="1" applyFont="1" applyFill="1" applyBorder="1" applyProtection="1">
      <protection locked="0"/>
    </xf>
    <xf numFmtId="171" fontId="4" fillId="6" borderId="83" xfId="0" applyNumberFormat="1" applyFont="1" applyFill="1" applyBorder="1" applyProtection="1">
      <protection locked="0"/>
    </xf>
    <xf numFmtId="172" fontId="4" fillId="6" borderId="69" xfId="0" applyNumberFormat="1" applyFont="1" applyFill="1" applyBorder="1" applyProtection="1">
      <protection locked="0"/>
    </xf>
    <xf numFmtId="171" fontId="4" fillId="6" borderId="84" xfId="0" applyNumberFormat="1" applyFont="1" applyFill="1" applyBorder="1" applyProtection="1">
      <protection locked="0"/>
    </xf>
    <xf numFmtId="172" fontId="4" fillId="6" borderId="68" xfId="0" applyNumberFormat="1" applyFont="1" applyFill="1" applyBorder="1" applyProtection="1">
      <protection locked="0"/>
    </xf>
    <xf numFmtId="171" fontId="4" fillId="6" borderId="60" xfId="0" applyNumberFormat="1" applyFont="1" applyFill="1" applyBorder="1" applyProtection="1">
      <protection locked="0"/>
    </xf>
    <xf numFmtId="172" fontId="4" fillId="6" borderId="61" xfId="0" applyNumberFormat="1" applyFont="1" applyFill="1" applyBorder="1" applyProtection="1">
      <protection locked="0"/>
    </xf>
    <xf numFmtId="171" fontId="1" fillId="6" borderId="85" xfId="0" applyNumberFormat="1" applyFont="1" applyFill="1" applyBorder="1" applyProtection="1">
      <protection locked="0"/>
    </xf>
    <xf numFmtId="172" fontId="1" fillId="6" borderId="86" xfId="0" applyNumberFormat="1" applyFont="1" applyFill="1" applyBorder="1" applyProtection="1">
      <protection locked="0"/>
    </xf>
    <xf numFmtId="168" fontId="0" fillId="6" borderId="5" xfId="0" applyNumberFormat="1" applyFill="1" applyBorder="1" applyProtection="1">
      <protection locked="0"/>
    </xf>
    <xf numFmtId="167" fontId="0" fillId="6" borderId="87" xfId="0" applyNumberFormat="1" applyFill="1" applyBorder="1" applyProtection="1">
      <protection locked="0"/>
    </xf>
    <xf numFmtId="173" fontId="0" fillId="6" borderId="88" xfId="0" applyNumberFormat="1" applyFill="1" applyBorder="1" applyProtection="1">
      <protection locked="0"/>
    </xf>
    <xf numFmtId="171" fontId="1" fillId="4" borderId="63" xfId="0" applyNumberFormat="1" applyFont="1" applyFill="1" applyBorder="1" applyProtection="1">
      <protection locked="0"/>
    </xf>
    <xf numFmtId="172" fontId="1" fillId="4" borderId="23" xfId="0" applyNumberFormat="1" applyFont="1" applyFill="1" applyBorder="1" applyProtection="1">
      <protection locked="0"/>
    </xf>
    <xf numFmtId="171" fontId="1" fillId="4" borderId="60" xfId="0" applyNumberFormat="1" applyFont="1" applyFill="1" applyBorder="1" applyProtection="1">
      <protection locked="0"/>
    </xf>
    <xf numFmtId="172" fontId="1" fillId="4" borderId="61" xfId="0" applyNumberFormat="1" applyFont="1" applyFill="1" applyBorder="1" applyProtection="1">
      <protection locked="0"/>
    </xf>
    <xf numFmtId="172" fontId="1" fillId="4" borderId="46" xfId="0" applyNumberFormat="1" applyFont="1" applyFill="1" applyBorder="1" applyProtection="1">
      <protection locked="0"/>
    </xf>
    <xf numFmtId="171" fontId="0" fillId="6" borderId="89" xfId="0" applyNumberFormat="1" applyFill="1" applyBorder="1" applyAlignment="1" applyProtection="1">
      <alignment vertical="center" wrapText="1"/>
      <protection locked="0"/>
    </xf>
    <xf numFmtId="171" fontId="0" fillId="6" borderId="75" xfId="0" applyNumberFormat="1" applyFill="1" applyBorder="1" applyAlignment="1" applyProtection="1">
      <alignment vertical="center" wrapText="1"/>
      <protection locked="0"/>
    </xf>
    <xf numFmtId="0" fontId="1" fillId="5" borderId="16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49" fontId="1" fillId="5" borderId="90" xfId="0" applyNumberFormat="1" applyFont="1" applyFill="1" applyBorder="1" applyAlignment="1">
      <alignment wrapText="1"/>
    </xf>
    <xf numFmtId="49" fontId="1" fillId="5" borderId="71" xfId="0" applyNumberFormat="1" applyFont="1" applyFill="1" applyBorder="1" applyAlignment="1">
      <alignment wrapText="1"/>
    </xf>
    <xf numFmtId="0" fontId="0" fillId="5" borderId="91" xfId="0" applyFill="1" applyBorder="1"/>
    <xf numFmtId="49" fontId="4" fillId="5" borderId="4" xfId="0" applyNumberFormat="1" applyFont="1" applyFill="1" applyBorder="1"/>
    <xf numFmtId="49" fontId="4" fillId="5" borderId="0" xfId="0" applyNumberFormat="1" applyFont="1" applyFill="1"/>
    <xf numFmtId="0" fontId="0" fillId="5" borderId="52" xfId="0" applyFill="1" applyBorder="1"/>
    <xf numFmtId="1" fontId="4" fillId="5" borderId="29" xfId="0" applyNumberFormat="1" applyFont="1" applyFill="1" applyBorder="1" applyAlignment="1">
      <alignment horizontal="right"/>
    </xf>
    <xf numFmtId="49" fontId="1" fillId="5" borderId="56" xfId="0" applyNumberFormat="1" applyFont="1" applyFill="1" applyBorder="1"/>
    <xf numFmtId="49" fontId="1" fillId="5" borderId="31" xfId="0" applyNumberFormat="1" applyFont="1" applyFill="1" applyBorder="1"/>
    <xf numFmtId="0" fontId="0" fillId="5" borderId="88" xfId="0" applyFill="1" applyBorder="1"/>
    <xf numFmtId="0" fontId="4" fillId="5" borderId="21" xfId="0" applyFont="1" applyFill="1" applyBorder="1"/>
    <xf numFmtId="49" fontId="4" fillId="5" borderId="22" xfId="0" applyNumberFormat="1" applyFont="1" applyFill="1" applyBorder="1"/>
    <xf numFmtId="49" fontId="4" fillId="5" borderId="8" xfId="0" applyNumberFormat="1" applyFont="1" applyFill="1" applyBorder="1"/>
    <xf numFmtId="49" fontId="4" fillId="5" borderId="9" xfId="0" applyNumberFormat="1" applyFont="1" applyFill="1" applyBorder="1"/>
    <xf numFmtId="1" fontId="4" fillId="5" borderId="34" xfId="0" applyNumberFormat="1" applyFont="1" applyFill="1" applyBorder="1" applyAlignment="1" applyProtection="1">
      <alignment horizontal="right"/>
      <protection locked="0"/>
    </xf>
    <xf numFmtId="49" fontId="1" fillId="5" borderId="8" xfId="0" applyNumberFormat="1" applyFont="1" applyFill="1" applyBorder="1"/>
    <xf numFmtId="49" fontId="1" fillId="5" borderId="9" xfId="0" applyNumberFormat="1" applyFont="1" applyFill="1" applyBorder="1"/>
    <xf numFmtId="0" fontId="4" fillId="5" borderId="8" xfId="0" applyFont="1" applyFill="1" applyBorder="1"/>
    <xf numFmtId="49" fontId="1" fillId="5" borderId="11" xfId="0" applyNumberFormat="1" applyFont="1" applyFill="1" applyBorder="1" applyAlignment="1">
      <alignment horizontal="left"/>
    </xf>
    <xf numFmtId="0" fontId="14" fillId="5" borderId="12" xfId="0" applyFont="1" applyFill="1" applyBorder="1" applyAlignment="1">
      <alignment horizontal="left"/>
    </xf>
    <xf numFmtId="0" fontId="14" fillId="5" borderId="31" xfId="0" applyFont="1" applyFill="1" applyBorder="1"/>
    <xf numFmtId="49" fontId="4" fillId="5" borderId="31" xfId="0" applyNumberFormat="1" applyFont="1" applyFill="1" applyBorder="1"/>
    <xf numFmtId="49" fontId="1" fillId="5" borderId="4" xfId="0" applyNumberFormat="1" applyFont="1" applyFill="1" applyBorder="1"/>
    <xf numFmtId="0" fontId="4" fillId="5" borderId="31" xfId="0" applyFont="1" applyFill="1" applyBorder="1"/>
    <xf numFmtId="49" fontId="1" fillId="5" borderId="92" xfId="0" applyNumberFormat="1" applyFont="1" applyFill="1" applyBorder="1"/>
    <xf numFmtId="0" fontId="4" fillId="5" borderId="41" xfId="0" applyFont="1" applyFill="1" applyBorder="1"/>
    <xf numFmtId="0" fontId="0" fillId="5" borderId="14" xfId="0" applyFill="1" applyBorder="1"/>
    <xf numFmtId="49" fontId="1" fillId="5" borderId="0" xfId="0" applyNumberFormat="1" applyFont="1" applyFill="1"/>
    <xf numFmtId="171" fontId="1" fillId="5" borderId="0" xfId="0" applyNumberFormat="1" applyFont="1" applyFill="1" applyAlignment="1">
      <alignment horizontal="right"/>
    </xf>
    <xf numFmtId="0" fontId="1" fillId="5" borderId="12" xfId="0" applyFont="1" applyFill="1" applyBorder="1"/>
    <xf numFmtId="171" fontId="1" fillId="5" borderId="0" xfId="0" applyNumberFormat="1" applyFont="1" applyFill="1" applyAlignment="1">
      <alignment horizontal="left"/>
    </xf>
    <xf numFmtId="0" fontId="1" fillId="5" borderId="0" xfId="0" applyFont="1" applyFill="1"/>
    <xf numFmtId="0" fontId="4" fillId="5" borderId="1" xfId="0" applyFont="1" applyFill="1" applyBorder="1"/>
    <xf numFmtId="0" fontId="4" fillId="5" borderId="2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93" xfId="0" applyFont="1" applyFill="1" applyBorder="1" applyAlignment="1">
      <alignment horizontal="center"/>
    </xf>
    <xf numFmtId="0" fontId="4" fillId="5" borderId="13" xfId="0" applyFont="1" applyFill="1" applyBorder="1"/>
    <xf numFmtId="0" fontId="4" fillId="5" borderId="14" xfId="0" applyFont="1" applyFill="1" applyBorder="1"/>
    <xf numFmtId="0" fontId="1" fillId="5" borderId="13" xfId="0" applyFont="1" applyFill="1" applyBorder="1" applyAlignment="1">
      <alignment horizontal="center"/>
    </xf>
    <xf numFmtId="0" fontId="1" fillId="5" borderId="94" xfId="0" applyFont="1" applyFill="1" applyBorder="1" applyAlignment="1">
      <alignment horizontal="center"/>
    </xf>
    <xf numFmtId="0" fontId="1" fillId="5" borderId="95" xfId="0" applyFont="1" applyFill="1" applyBorder="1" applyAlignment="1">
      <alignment horizontal="left"/>
    </xf>
    <xf numFmtId="0" fontId="4" fillId="5" borderId="38" xfId="0" applyFont="1" applyFill="1" applyBorder="1"/>
    <xf numFmtId="0" fontId="4" fillId="5" borderId="4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4" fillId="5" borderId="12" xfId="0" applyFont="1" applyFill="1" applyBorder="1"/>
    <xf numFmtId="0" fontId="1" fillId="5" borderId="56" xfId="0" applyFont="1" applyFill="1" applyBorder="1" applyAlignment="1">
      <alignment horizontal="left"/>
    </xf>
    <xf numFmtId="0" fontId="1" fillId="5" borderId="21" xfId="0" applyFont="1" applyFill="1" applyBorder="1" applyAlignment="1">
      <alignment horizontal="left"/>
    </xf>
    <xf numFmtId="0" fontId="4" fillId="5" borderId="22" xfId="0" applyFont="1" applyFill="1" applyBorder="1"/>
    <xf numFmtId="0" fontId="4" fillId="5" borderId="13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1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5" xfId="0" applyFill="1" applyBorder="1"/>
    <xf numFmtId="0" fontId="0" fillId="5" borderId="4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13" xfId="0" applyFill="1" applyBorder="1"/>
    <xf numFmtId="0" fontId="0" fillId="5" borderId="26" xfId="0" applyFill="1" applyBorder="1"/>
    <xf numFmtId="0" fontId="0" fillId="5" borderId="13" xfId="0" applyFill="1" applyBorder="1" applyAlignment="1">
      <alignment horizontal="center"/>
    </xf>
    <xf numFmtId="0" fontId="0" fillId="5" borderId="94" xfId="0" applyFill="1" applyBorder="1" applyAlignment="1">
      <alignment horizontal="center"/>
    </xf>
    <xf numFmtId="1" fontId="4" fillId="5" borderId="78" xfId="0" applyNumberFormat="1" applyFont="1" applyFill="1" applyBorder="1" applyAlignment="1" applyProtection="1">
      <alignment horizontal="right"/>
      <protection locked="0"/>
    </xf>
    <xf numFmtId="1" fontId="4" fillId="5" borderId="32" xfId="0" applyNumberFormat="1" applyFont="1" applyFill="1" applyBorder="1" applyAlignment="1">
      <alignment horizontal="right"/>
    </xf>
    <xf numFmtId="1" fontId="4" fillId="5" borderId="34" xfId="0" applyNumberFormat="1" applyFont="1" applyFill="1" applyBorder="1" applyAlignment="1">
      <alignment horizontal="right"/>
    </xf>
    <xf numFmtId="1" fontId="4" fillId="5" borderId="37" xfId="0" applyNumberFormat="1" applyFont="1" applyFill="1" applyBorder="1" applyAlignment="1">
      <alignment horizontal="right"/>
    </xf>
    <xf numFmtId="171" fontId="4" fillId="5" borderId="42" xfId="0" applyNumberFormat="1" applyFont="1" applyFill="1" applyBorder="1" applyAlignment="1">
      <alignment horizontal="right"/>
    </xf>
    <xf numFmtId="1" fontId="4" fillId="5" borderId="29" xfId="0" applyNumberFormat="1" applyFont="1" applyFill="1" applyBorder="1" applyAlignment="1" applyProtection="1">
      <alignment horizontal="right" wrapText="1"/>
      <protection locked="0"/>
    </xf>
    <xf numFmtId="1" fontId="4" fillId="5" borderId="32" xfId="0" applyNumberFormat="1" applyFont="1" applyFill="1" applyBorder="1" applyAlignment="1" applyProtection="1">
      <alignment horizontal="right" wrapText="1"/>
      <protection locked="0"/>
    </xf>
    <xf numFmtId="1" fontId="4" fillId="5" borderId="96" xfId="0" applyNumberFormat="1" applyFont="1" applyFill="1" applyBorder="1" applyAlignment="1" applyProtection="1">
      <alignment horizontal="right"/>
      <protection locked="0"/>
    </xf>
    <xf numFmtId="1" fontId="4" fillId="5" borderId="79" xfId="0" applyNumberFormat="1" applyFont="1" applyFill="1" applyBorder="1" applyAlignment="1" applyProtection="1">
      <alignment horizontal="right"/>
      <protection locked="0"/>
    </xf>
    <xf numFmtId="1" fontId="4" fillId="5" borderId="97" xfId="0" applyNumberFormat="1" applyFont="1" applyFill="1" applyBorder="1" applyAlignment="1" applyProtection="1">
      <alignment horizontal="right"/>
      <protection locked="0"/>
    </xf>
    <xf numFmtId="49" fontId="4" fillId="5" borderId="38" xfId="0" applyNumberFormat="1" applyFont="1" applyFill="1" applyBorder="1"/>
    <xf numFmtId="0" fontId="0" fillId="5" borderId="98" xfId="0" applyFill="1" applyBorder="1"/>
    <xf numFmtId="0" fontId="0" fillId="5" borderId="99" xfId="0" applyFill="1" applyBorder="1"/>
    <xf numFmtId="171" fontId="4" fillId="5" borderId="0" xfId="0" applyNumberFormat="1" applyFont="1" applyFill="1" applyAlignment="1">
      <alignment horizontal="right"/>
    </xf>
    <xf numFmtId="1" fontId="19" fillId="5" borderId="6" xfId="0" applyNumberFormat="1" applyFont="1" applyFill="1" applyBorder="1" applyAlignment="1">
      <alignment horizontal="center"/>
    </xf>
    <xf numFmtId="1" fontId="19" fillId="5" borderId="100" xfId="0" applyNumberFormat="1" applyFont="1" applyFill="1" applyBorder="1" applyAlignment="1" applyProtection="1">
      <alignment horizontal="center"/>
      <protection locked="0"/>
    </xf>
    <xf numFmtId="1" fontId="19" fillId="5" borderId="4" xfId="0" applyNumberFormat="1" applyFont="1" applyFill="1" applyBorder="1" applyAlignment="1">
      <alignment horizontal="center"/>
    </xf>
    <xf numFmtId="1" fontId="19" fillId="5" borderId="29" xfId="0" applyNumberFormat="1" applyFont="1" applyFill="1" applyBorder="1" applyAlignment="1">
      <alignment horizontal="center"/>
    </xf>
    <xf numFmtId="1" fontId="19" fillId="5" borderId="4" xfId="0" applyNumberFormat="1" applyFont="1" applyFill="1" applyBorder="1" applyAlignment="1" applyProtection="1">
      <alignment horizontal="center"/>
      <protection locked="0"/>
    </xf>
    <xf numFmtId="1" fontId="19" fillId="5" borderId="11" xfId="0" applyNumberFormat="1" applyFont="1" applyFill="1" applyBorder="1" applyAlignment="1" applyProtection="1">
      <alignment horizontal="center"/>
      <protection locked="0"/>
    </xf>
    <xf numFmtId="1" fontId="19" fillId="5" borderId="37" xfId="0" applyNumberFormat="1" applyFont="1" applyFill="1" applyBorder="1" applyAlignment="1" applyProtection="1">
      <alignment horizontal="center"/>
      <protection locked="0"/>
    </xf>
    <xf numFmtId="1" fontId="19" fillId="5" borderId="56" xfId="0" applyNumberFormat="1" applyFont="1" applyFill="1" applyBorder="1" applyAlignment="1">
      <alignment horizontal="center"/>
    </xf>
    <xf numFmtId="1" fontId="19" fillId="5" borderId="32" xfId="0" applyNumberFormat="1" applyFont="1" applyFill="1" applyBorder="1" applyAlignment="1" applyProtection="1">
      <alignment horizontal="center"/>
      <protection locked="0"/>
    </xf>
    <xf numFmtId="1" fontId="19" fillId="5" borderId="21" xfId="0" applyNumberFormat="1" applyFont="1" applyFill="1" applyBorder="1" applyAlignment="1">
      <alignment horizontal="center"/>
    </xf>
    <xf numFmtId="1" fontId="19" fillId="5" borderId="101" xfId="0" applyNumberFormat="1" applyFont="1" applyFill="1" applyBorder="1" applyAlignment="1" applyProtection="1">
      <alignment horizontal="center"/>
      <protection locked="0"/>
    </xf>
    <xf numFmtId="1" fontId="19" fillId="5" borderId="37" xfId="0" applyNumberFormat="1" applyFont="1" applyFill="1" applyBorder="1" applyAlignment="1">
      <alignment horizontal="center"/>
    </xf>
    <xf numFmtId="1" fontId="19" fillId="5" borderId="13" xfId="0" applyNumberFormat="1" applyFont="1" applyFill="1" applyBorder="1" applyAlignment="1">
      <alignment horizontal="center"/>
    </xf>
    <xf numFmtId="1" fontId="19" fillId="5" borderId="94" xfId="0" applyNumberFormat="1" applyFont="1" applyFill="1" applyBorder="1" applyAlignment="1">
      <alignment horizontal="center"/>
    </xf>
    <xf numFmtId="0" fontId="19" fillId="5" borderId="18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3" xfId="0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49" fontId="4" fillId="3" borderId="20" xfId="0" applyNumberFormat="1" applyFont="1" applyFill="1" applyBorder="1" applyAlignment="1">
      <alignment wrapText="1"/>
    </xf>
    <xf numFmtId="171" fontId="1" fillId="3" borderId="59" xfId="0" applyNumberFormat="1" applyFont="1" applyFill="1" applyBorder="1"/>
    <xf numFmtId="0" fontId="4" fillId="5" borderId="4" xfId="0" applyFont="1" applyFill="1" applyBorder="1"/>
    <xf numFmtId="0" fontId="4" fillId="2" borderId="0" xfId="3" applyFill="1"/>
    <xf numFmtId="0" fontId="4" fillId="3" borderId="4" xfId="3" applyFill="1" applyBorder="1"/>
    <xf numFmtId="0" fontId="4" fillId="3" borderId="0" xfId="3" applyFill="1"/>
    <xf numFmtId="0" fontId="4" fillId="3" borderId="5" xfId="3" applyFill="1" applyBorder="1"/>
    <xf numFmtId="0" fontId="4" fillId="3" borderId="13" xfId="3" applyFill="1" applyBorder="1"/>
    <xf numFmtId="0" fontId="4" fillId="3" borderId="14" xfId="3" applyFill="1" applyBorder="1"/>
    <xf numFmtId="0" fontId="4" fillId="3" borderId="2" xfId="3" applyFill="1" applyBorder="1"/>
    <xf numFmtId="0" fontId="4" fillId="3" borderId="26" xfId="3" applyFill="1" applyBorder="1"/>
    <xf numFmtId="0" fontId="12" fillId="3" borderId="0" xfId="3" applyFont="1" applyFill="1"/>
    <xf numFmtId="0" fontId="4" fillId="3" borderId="1" xfId="3" applyFill="1" applyBorder="1"/>
    <xf numFmtId="0" fontId="4" fillId="3" borderId="3" xfId="3" applyFill="1" applyBorder="1"/>
    <xf numFmtId="0" fontId="3" fillId="3" borderId="0" xfId="3" applyFont="1" applyFill="1"/>
    <xf numFmtId="0" fontId="1" fillId="5" borderId="56" xfId="3" applyFont="1" applyFill="1" applyBorder="1" applyAlignment="1">
      <alignment horizontal="left"/>
    </xf>
    <xf numFmtId="171" fontId="4" fillId="6" borderId="101" xfId="0" applyNumberFormat="1" applyFont="1" applyFill="1" applyBorder="1" applyAlignment="1" applyProtection="1">
      <alignment horizontal="right"/>
      <protection locked="0"/>
    </xf>
    <xf numFmtId="0" fontId="26" fillId="6" borderId="58" xfId="0" applyFont="1" applyFill="1" applyBorder="1" applyAlignment="1" applyProtection="1">
      <alignment horizontal="center" vertical="center"/>
      <protection locked="0"/>
    </xf>
    <xf numFmtId="0" fontId="4" fillId="3" borderId="90" xfId="0" applyFont="1" applyFill="1" applyBorder="1"/>
    <xf numFmtId="0" fontId="1" fillId="3" borderId="71" xfId="0" applyFont="1" applyFill="1" applyBorder="1"/>
    <xf numFmtId="49" fontId="4" fillId="5" borderId="56" xfId="0" applyNumberFormat="1" applyFont="1" applyFill="1" applyBorder="1"/>
    <xf numFmtId="0" fontId="1" fillId="5" borderId="31" xfId="0" applyFont="1" applyFill="1" applyBorder="1"/>
    <xf numFmtId="49" fontId="4" fillId="3" borderId="13" xfId="0" applyNumberFormat="1" applyFont="1" applyFill="1" applyBorder="1"/>
    <xf numFmtId="0" fontId="1" fillId="3" borderId="14" xfId="0" applyFont="1" applyFill="1" applyBorder="1"/>
    <xf numFmtId="10" fontId="0" fillId="5" borderId="0" xfId="0" applyNumberFormat="1" applyFill="1"/>
    <xf numFmtId="0" fontId="12" fillId="3" borderId="14" xfId="3" applyFont="1" applyFill="1" applyBorder="1"/>
    <xf numFmtId="171" fontId="0" fillId="6" borderId="87" xfId="0" applyNumberFormat="1" applyFill="1" applyBorder="1" applyProtection="1">
      <protection locked="0"/>
    </xf>
    <xf numFmtId="172" fontId="0" fillId="6" borderId="43" xfId="0" applyNumberFormat="1" applyFill="1" applyBorder="1" applyProtection="1">
      <protection locked="0"/>
    </xf>
    <xf numFmtId="172" fontId="0" fillId="6" borderId="15" xfId="0" applyNumberFormat="1" applyFill="1" applyBorder="1" applyProtection="1">
      <protection locked="0"/>
    </xf>
    <xf numFmtId="171" fontId="1" fillId="6" borderId="88" xfId="0" applyNumberFormat="1" applyFont="1" applyFill="1" applyBorder="1" applyProtection="1">
      <protection locked="0"/>
    </xf>
    <xf numFmtId="0" fontId="1" fillId="3" borderId="1" xfId="3" applyFont="1" applyFill="1" applyBorder="1" applyAlignment="1">
      <alignment horizontal="center"/>
    </xf>
    <xf numFmtId="167" fontId="1" fillId="3" borderId="87" xfId="3" applyNumberFormat="1" applyFont="1" applyFill="1" applyBorder="1" applyAlignment="1">
      <alignment horizontal="center"/>
    </xf>
    <xf numFmtId="0" fontId="4" fillId="3" borderId="45" xfId="3" applyFill="1" applyBorder="1"/>
    <xf numFmtId="0" fontId="4" fillId="3" borderId="73" xfId="3" applyFill="1" applyBorder="1"/>
    <xf numFmtId="0" fontId="4" fillId="3" borderId="65" xfId="3" applyFill="1" applyBorder="1"/>
    <xf numFmtId="167" fontId="4" fillId="6" borderId="40" xfId="3" applyNumberFormat="1" applyFill="1" applyBorder="1" applyProtection="1">
      <protection locked="0"/>
    </xf>
    <xf numFmtId="171" fontId="4" fillId="6" borderId="102" xfId="3" applyNumberFormat="1" applyFill="1" applyBorder="1" applyProtection="1">
      <protection locked="0"/>
    </xf>
    <xf numFmtId="0" fontId="8" fillId="5" borderId="1" xfId="0" applyFont="1" applyFill="1" applyBorder="1"/>
    <xf numFmtId="0" fontId="15" fillId="5" borderId="14" xfId="6" applyFill="1" applyBorder="1"/>
    <xf numFmtId="0" fontId="8" fillId="5" borderId="14" xfId="6" applyFont="1" applyFill="1" applyBorder="1" applyAlignment="1">
      <alignment horizontal="center"/>
    </xf>
    <xf numFmtId="0" fontId="18" fillId="5" borderId="14" xfId="6" applyFont="1" applyFill="1" applyBorder="1" applyAlignment="1">
      <alignment horizontal="center"/>
    </xf>
    <xf numFmtId="0" fontId="1" fillId="5" borderId="4" xfId="0" applyFont="1" applyFill="1" applyBorder="1"/>
    <xf numFmtId="0" fontId="1" fillId="5" borderId="72" xfId="6" applyFont="1" applyFill="1" applyBorder="1"/>
    <xf numFmtId="0" fontId="1" fillId="5" borderId="74" xfId="6" applyFont="1" applyFill="1" applyBorder="1"/>
    <xf numFmtId="0" fontId="1" fillId="5" borderId="59" xfId="6" applyFont="1" applyFill="1" applyBorder="1"/>
    <xf numFmtId="0" fontId="1" fillId="5" borderId="46" xfId="6" applyFont="1" applyFill="1" applyBorder="1"/>
    <xf numFmtId="0" fontId="4" fillId="5" borderId="37" xfId="6" applyFont="1" applyFill="1" applyBorder="1"/>
    <xf numFmtId="0" fontId="1" fillId="5" borderId="50" xfId="6" applyFont="1" applyFill="1" applyBorder="1" applyAlignment="1">
      <alignment horizontal="center"/>
    </xf>
    <xf numFmtId="0" fontId="21" fillId="5" borderId="51" xfId="6" applyFont="1" applyFill="1" applyBorder="1" applyAlignment="1">
      <alignment horizontal="center"/>
    </xf>
    <xf numFmtId="0" fontId="21" fillId="5" borderId="68" xfId="6" applyFont="1" applyFill="1" applyBorder="1" applyAlignment="1">
      <alignment horizontal="center"/>
    </xf>
    <xf numFmtId="0" fontId="4" fillId="5" borderId="32" xfId="6" applyFont="1" applyFill="1" applyBorder="1"/>
    <xf numFmtId="0" fontId="1" fillId="5" borderId="57" xfId="6" applyFont="1" applyFill="1" applyBorder="1" applyAlignment="1">
      <alignment horizontal="center"/>
    </xf>
    <xf numFmtId="0" fontId="21" fillId="5" borderId="58" xfId="6" applyFont="1" applyFill="1" applyBorder="1" applyAlignment="1">
      <alignment horizontal="center"/>
    </xf>
    <xf numFmtId="0" fontId="21" fillId="5" borderId="43" xfId="6" applyFont="1" applyFill="1" applyBorder="1" applyAlignment="1">
      <alignment horizontal="center"/>
    </xf>
    <xf numFmtId="0" fontId="21" fillId="5" borderId="57" xfId="6" applyFont="1" applyFill="1" applyBorder="1" applyAlignment="1">
      <alignment horizontal="center"/>
    </xf>
    <xf numFmtId="0" fontId="1" fillId="5" borderId="58" xfId="6" applyFont="1" applyFill="1" applyBorder="1" applyAlignment="1">
      <alignment horizontal="center"/>
    </xf>
    <xf numFmtId="0" fontId="1" fillId="5" borderId="43" xfId="6" applyFont="1" applyFill="1" applyBorder="1" applyAlignment="1">
      <alignment horizontal="center"/>
    </xf>
    <xf numFmtId="0" fontId="4" fillId="5" borderId="42" xfId="6" applyFont="1" applyFill="1" applyBorder="1"/>
    <xf numFmtId="0" fontId="1" fillId="5" borderId="103" xfId="6" applyFont="1" applyFill="1" applyBorder="1" applyAlignment="1">
      <alignment horizontal="center"/>
    </xf>
    <xf numFmtId="0" fontId="21" fillId="5" borderId="104" xfId="6" applyFont="1" applyFill="1" applyBorder="1" applyAlignment="1">
      <alignment horizontal="center"/>
    </xf>
    <xf numFmtId="0" fontId="21" fillId="5" borderId="102" xfId="6" applyFont="1" applyFill="1" applyBorder="1" applyAlignment="1">
      <alignment horizontal="center"/>
    </xf>
    <xf numFmtId="0" fontId="15" fillId="5" borderId="2" xfId="6" applyFill="1" applyBorder="1"/>
    <xf numFmtId="0" fontId="8" fillId="5" borderId="2" xfId="6" applyFont="1" applyFill="1" applyBorder="1" applyAlignment="1">
      <alignment horizontal="center"/>
    </xf>
    <xf numFmtId="0" fontId="1" fillId="5" borderId="13" xfId="0" applyFont="1" applyFill="1" applyBorder="1"/>
    <xf numFmtId="1" fontId="4" fillId="5" borderId="4" xfId="0" applyNumberFormat="1" applyFont="1" applyFill="1" applyBorder="1"/>
    <xf numFmtId="3" fontId="0" fillId="5" borderId="4" xfId="0" applyNumberFormat="1" applyFill="1" applyBorder="1" applyAlignment="1">
      <alignment horizontal="center"/>
    </xf>
    <xf numFmtId="3" fontId="0" fillId="5" borderId="61" xfId="0" applyNumberFormat="1" applyFill="1" applyBorder="1" applyAlignment="1">
      <alignment horizontal="center"/>
    </xf>
    <xf numFmtId="1" fontId="4" fillId="5" borderId="13" xfId="0" applyNumberFormat="1" applyFont="1" applyFill="1" applyBorder="1"/>
    <xf numFmtId="3" fontId="0" fillId="5" borderId="13" xfId="0" applyNumberFormat="1" applyFill="1" applyBorder="1" applyAlignment="1">
      <alignment horizontal="center"/>
    </xf>
    <xf numFmtId="3" fontId="0" fillId="5" borderId="15" xfId="0" applyNumberFormat="1" applyFill="1" applyBorder="1" applyAlignment="1">
      <alignment horizontal="center"/>
    </xf>
    <xf numFmtId="2" fontId="0" fillId="5" borderId="0" xfId="0" applyNumberFormat="1" applyFill="1"/>
    <xf numFmtId="1" fontId="0" fillId="5" borderId="0" xfId="0" applyNumberFormat="1" applyFill="1"/>
    <xf numFmtId="0" fontId="4" fillId="5" borderId="4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/>
    </xf>
    <xf numFmtId="0" fontId="20" fillId="5" borderId="13" xfId="0" applyFont="1" applyFill="1" applyBorder="1"/>
    <xf numFmtId="168" fontId="0" fillId="5" borderId="46" xfId="0" applyNumberFormat="1" applyFill="1" applyBorder="1"/>
    <xf numFmtId="172" fontId="0" fillId="6" borderId="75" xfId="0" applyNumberFormat="1" applyFill="1" applyBorder="1" applyAlignment="1" applyProtection="1">
      <alignment vertical="center" wrapText="1"/>
      <protection locked="0"/>
    </xf>
    <xf numFmtId="0" fontId="27" fillId="5" borderId="0" xfId="0" applyFont="1" applyFill="1" applyAlignment="1">
      <alignment horizontal="left" wrapText="1"/>
    </xf>
    <xf numFmtId="0" fontId="8" fillId="5" borderId="67" xfId="0" applyFont="1" applyFill="1" applyBorder="1" applyAlignment="1">
      <alignment horizontal="center" wrapText="1"/>
    </xf>
    <xf numFmtId="0" fontId="25" fillId="5" borderId="0" xfId="0" applyFont="1" applyFill="1" applyProtection="1">
      <protection locked="0"/>
    </xf>
    <xf numFmtId="0" fontId="27" fillId="5" borderId="12" xfId="0" applyFont="1" applyFill="1" applyBorder="1" applyAlignment="1">
      <alignment horizontal="left" wrapText="1"/>
    </xf>
    <xf numFmtId="0" fontId="19" fillId="3" borderId="0" xfId="0" applyFont="1" applyFill="1"/>
    <xf numFmtId="172" fontId="1" fillId="4" borderId="23" xfId="0" quotePrefix="1" applyNumberFormat="1" applyFont="1" applyFill="1" applyBorder="1" applyProtection="1">
      <protection locked="0"/>
    </xf>
    <xf numFmtId="174" fontId="0" fillId="4" borderId="46" xfId="0" applyNumberFormat="1" applyFill="1" applyBorder="1" applyProtection="1">
      <protection locked="0"/>
    </xf>
    <xf numFmtId="0" fontId="2" fillId="3" borderId="0" xfId="0" applyFont="1" applyFill="1" applyAlignment="1">
      <alignment horizontal="left" wrapText="1"/>
    </xf>
    <xf numFmtId="0" fontId="0" fillId="3" borderId="0" xfId="0" applyFill="1" applyAlignment="1">
      <alignment vertical="top" wrapText="1"/>
    </xf>
    <xf numFmtId="0" fontId="0" fillId="3" borderId="0" xfId="0" applyFill="1"/>
    <xf numFmtId="0" fontId="26" fillId="6" borderId="105" xfId="0" applyFont="1" applyFill="1" applyBorder="1" applyAlignment="1" applyProtection="1">
      <alignment horizontal="center" vertical="center"/>
      <protection locked="0"/>
    </xf>
    <xf numFmtId="0" fontId="28" fillId="6" borderId="5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top" wrapText="1"/>
    </xf>
    <xf numFmtId="0" fontId="0" fillId="3" borderId="0" xfId="0" applyFill="1" applyAlignment="1">
      <alignment vertical="top"/>
    </xf>
    <xf numFmtId="0" fontId="26" fillId="6" borderId="106" xfId="0" applyFont="1" applyFill="1" applyBorder="1" applyAlignment="1" applyProtection="1">
      <alignment horizontal="left"/>
      <protection locked="0"/>
    </xf>
    <xf numFmtId="0" fontId="25" fillId="6" borderId="31" xfId="0" applyFont="1" applyFill="1" applyBorder="1" applyProtection="1">
      <protection locked="0"/>
    </xf>
    <xf numFmtId="0" fontId="25" fillId="6" borderId="57" xfId="0" applyFont="1" applyFill="1" applyBorder="1" applyProtection="1">
      <protection locked="0"/>
    </xf>
    <xf numFmtId="0" fontId="29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49" fontId="19" fillId="5" borderId="31" xfId="0" applyNumberFormat="1" applyFont="1" applyFill="1" applyBorder="1" applyAlignment="1">
      <alignment wrapText="1"/>
    </xf>
    <xf numFmtId="49" fontId="19" fillId="5" borderId="88" xfId="0" applyNumberFormat="1" applyFont="1" applyFill="1" applyBorder="1" applyAlignment="1">
      <alignment wrapText="1"/>
    </xf>
    <xf numFmtId="49" fontId="4" fillId="5" borderId="31" xfId="0" applyNumberFormat="1" applyFont="1" applyFill="1" applyBorder="1" applyAlignment="1">
      <alignment horizontal="left" wrapText="1"/>
    </xf>
    <xf numFmtId="49" fontId="4" fillId="5" borderId="88" xfId="0" applyNumberFormat="1" applyFont="1" applyFill="1" applyBorder="1" applyAlignment="1">
      <alignment horizontal="left" wrapText="1"/>
    </xf>
    <xf numFmtId="0" fontId="4" fillId="5" borderId="0" xfId="0" applyFont="1" applyFill="1" applyAlignment="1">
      <alignment wrapText="1"/>
    </xf>
    <xf numFmtId="0" fontId="4" fillId="5" borderId="4" xfId="0" applyFont="1" applyFill="1" applyBorder="1" applyAlignment="1">
      <alignment wrapText="1"/>
    </xf>
    <xf numFmtId="0" fontId="1" fillId="3" borderId="0" xfId="0" applyFont="1" applyFill="1" applyAlignment="1">
      <alignment vertical="top" wrapText="1"/>
    </xf>
    <xf numFmtId="0" fontId="4" fillId="6" borderId="1" xfId="0" applyFont="1" applyFill="1" applyBorder="1" applyAlignment="1" applyProtection="1">
      <alignment vertical="top" wrapText="1"/>
      <protection locked="0"/>
    </xf>
    <xf numFmtId="0" fontId="0" fillId="6" borderId="2" xfId="0" applyFill="1" applyBorder="1" applyAlignment="1" applyProtection="1">
      <alignment vertical="top" wrapText="1"/>
      <protection locked="0"/>
    </xf>
    <xf numFmtId="0" fontId="0" fillId="6" borderId="3" xfId="0" applyFill="1" applyBorder="1" applyAlignment="1" applyProtection="1">
      <alignment vertical="top" wrapText="1"/>
      <protection locked="0"/>
    </xf>
    <xf numFmtId="0" fontId="0" fillId="6" borderId="4" xfId="0" applyFill="1" applyBorder="1" applyAlignment="1" applyProtection="1">
      <alignment vertical="top" wrapText="1"/>
      <protection locked="0"/>
    </xf>
    <xf numFmtId="0" fontId="0" fillId="6" borderId="0" xfId="0" applyFill="1" applyAlignment="1" applyProtection="1">
      <alignment vertical="top" wrapText="1"/>
      <protection locked="0"/>
    </xf>
    <xf numFmtId="0" fontId="0" fillId="6" borderId="5" xfId="0" applyFill="1" applyBorder="1" applyAlignment="1" applyProtection="1">
      <alignment vertical="top" wrapText="1"/>
      <protection locked="0"/>
    </xf>
    <xf numFmtId="0" fontId="0" fillId="6" borderId="13" xfId="0" applyFill="1" applyBorder="1" applyAlignment="1" applyProtection="1">
      <alignment vertical="top" wrapText="1"/>
      <protection locked="0"/>
    </xf>
    <xf numFmtId="0" fontId="0" fillId="6" borderId="14" xfId="0" applyFill="1" applyBorder="1" applyAlignment="1" applyProtection="1">
      <alignment vertical="top" wrapText="1"/>
      <protection locked="0"/>
    </xf>
    <xf numFmtId="0" fontId="0" fillId="6" borderId="26" xfId="0" applyFill="1" applyBorder="1" applyAlignment="1" applyProtection="1">
      <alignment vertical="top" wrapText="1"/>
      <protection locked="0"/>
    </xf>
    <xf numFmtId="0" fontId="5" fillId="3" borderId="0" xfId="0" applyFont="1" applyFill="1" applyAlignment="1">
      <alignment vertical="top" wrapText="1"/>
    </xf>
    <xf numFmtId="0" fontId="7" fillId="3" borderId="0" xfId="0" applyFont="1" applyFill="1"/>
    <xf numFmtId="0" fontId="0" fillId="0" borderId="0" xfId="0"/>
    <xf numFmtId="0" fontId="4" fillId="3" borderId="44" xfId="0" applyFont="1" applyFill="1" applyBorder="1"/>
    <xf numFmtId="0" fontId="4" fillId="3" borderId="47" xfId="0" applyFont="1" applyFill="1" applyBorder="1"/>
    <xf numFmtId="0" fontId="0" fillId="3" borderId="65" xfId="0" applyFill="1" applyBorder="1"/>
    <xf numFmtId="0" fontId="1" fillId="6" borderId="44" xfId="0" applyFont="1" applyFill="1" applyBorder="1" applyAlignment="1" applyProtection="1">
      <alignment horizontal="center" vertical="center"/>
      <protection locked="0"/>
    </xf>
    <xf numFmtId="0" fontId="0" fillId="6" borderId="47" xfId="0" applyFill="1" applyBorder="1" applyAlignment="1" applyProtection="1">
      <alignment horizontal="center" vertical="center"/>
      <protection locked="0"/>
    </xf>
    <xf numFmtId="0" fontId="0" fillId="6" borderId="65" xfId="0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>
      <alignment horizontal="left"/>
    </xf>
    <xf numFmtId="0" fontId="0" fillId="3" borderId="47" xfId="0" applyFill="1" applyBorder="1" applyAlignment="1">
      <alignment horizontal="left"/>
    </xf>
    <xf numFmtId="0" fontId="0" fillId="3" borderId="65" xfId="0" applyFill="1" applyBorder="1" applyAlignment="1">
      <alignment horizontal="left"/>
    </xf>
    <xf numFmtId="0" fontId="1" fillId="6" borderId="47" xfId="0" applyFont="1" applyFill="1" applyBorder="1" applyAlignment="1" applyProtection="1">
      <alignment horizontal="center" vertical="center"/>
      <protection locked="0"/>
    </xf>
    <xf numFmtId="0" fontId="1" fillId="6" borderId="65" xfId="0" applyFont="1" applyFill="1" applyBorder="1" applyAlignment="1" applyProtection="1">
      <alignment horizontal="center" vertical="center"/>
      <protection locked="0"/>
    </xf>
    <xf numFmtId="49" fontId="1" fillId="3" borderId="12" xfId="0" applyNumberFormat="1" applyFont="1" applyFill="1" applyBorder="1" applyAlignment="1">
      <alignment horizontal="left"/>
    </xf>
    <xf numFmtId="0" fontId="14" fillId="3" borderId="52" xfId="0" applyFont="1" applyFill="1" applyBorder="1" applyAlignment="1">
      <alignment horizontal="left"/>
    </xf>
    <xf numFmtId="49" fontId="1" fillId="3" borderId="107" xfId="0" applyNumberFormat="1" applyFont="1" applyFill="1" applyBorder="1" applyAlignment="1">
      <alignment wrapText="1"/>
    </xf>
    <xf numFmtId="49" fontId="1" fillId="3" borderId="91" xfId="0" applyNumberFormat="1" applyFont="1" applyFill="1" applyBorder="1" applyAlignment="1">
      <alignment wrapText="1"/>
    </xf>
    <xf numFmtId="0" fontId="1" fillId="3" borderId="90" xfId="0" applyFont="1" applyFill="1" applyBorder="1" applyAlignment="1">
      <alignment horizontal="center" wrapText="1"/>
    </xf>
    <xf numFmtId="0" fontId="0" fillId="0" borderId="91" xfId="0" applyBorder="1" applyAlignment="1">
      <alignment horizontal="center" wrapText="1"/>
    </xf>
    <xf numFmtId="0" fontId="9" fillId="3" borderId="0" xfId="0" applyFont="1" applyFill="1" applyAlignment="1">
      <alignment vertical="top" wrapText="1"/>
    </xf>
    <xf numFmtId="0" fontId="4" fillId="3" borderId="90" xfId="0" applyFont="1" applyFill="1" applyBorder="1" applyAlignment="1">
      <alignment wrapText="1"/>
    </xf>
    <xf numFmtId="0" fontId="0" fillId="0" borderId="108" xfId="0" applyBorder="1"/>
    <xf numFmtId="0" fontId="4" fillId="3" borderId="30" xfId="0" applyFont="1" applyFill="1" applyBorder="1" applyAlignment="1">
      <alignment wrapText="1"/>
    </xf>
    <xf numFmtId="0" fontId="0" fillId="0" borderId="58" xfId="0" applyBorder="1"/>
    <xf numFmtId="0" fontId="0" fillId="0" borderId="33" xfId="0" applyBorder="1"/>
    <xf numFmtId="0" fontId="0" fillId="0" borderId="105" xfId="0" applyBorder="1"/>
    <xf numFmtId="0" fontId="0" fillId="3" borderId="66" xfId="0" applyFill="1" applyBorder="1" applyAlignment="1">
      <alignment vertical="top" wrapText="1"/>
    </xf>
    <xf numFmtId="0" fontId="0" fillId="3" borderId="67" xfId="0" applyFill="1" applyBorder="1" applyAlignment="1">
      <alignment wrapText="1"/>
    </xf>
    <xf numFmtId="0" fontId="0" fillId="3" borderId="109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55" xfId="0" applyFill="1" applyBorder="1" applyAlignment="1">
      <alignment wrapText="1"/>
    </xf>
    <xf numFmtId="0" fontId="0" fillId="3" borderId="19" xfId="0" applyFill="1" applyBorder="1" applyAlignment="1">
      <alignment vertical="top" wrapText="1"/>
    </xf>
    <xf numFmtId="0" fontId="0" fillId="3" borderId="20" xfId="0" applyFill="1" applyBorder="1" applyAlignment="1">
      <alignment wrapText="1"/>
    </xf>
    <xf numFmtId="0" fontId="0" fillId="3" borderId="110" xfId="0" applyFill="1" applyBorder="1" applyAlignment="1">
      <alignment wrapText="1"/>
    </xf>
    <xf numFmtId="0" fontId="4" fillId="3" borderId="19" xfId="0" applyFont="1" applyFill="1" applyBorder="1" applyAlignment="1">
      <alignment vertical="top" wrapText="1"/>
    </xf>
    <xf numFmtId="0" fontId="4" fillId="3" borderId="20" xfId="0" applyFont="1" applyFill="1" applyBorder="1" applyAlignment="1">
      <alignment vertical="top" wrapText="1"/>
    </xf>
    <xf numFmtId="0" fontId="4" fillId="3" borderId="110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55" xfId="0" applyFont="1" applyFill="1" applyBorder="1" applyAlignment="1">
      <alignment vertical="top" wrapText="1"/>
    </xf>
    <xf numFmtId="0" fontId="4" fillId="3" borderId="20" xfId="0" applyFont="1" applyFill="1" applyBorder="1" applyAlignment="1">
      <alignment wrapText="1"/>
    </xf>
    <xf numFmtId="0" fontId="4" fillId="3" borderId="110" xfId="0" applyFont="1" applyFill="1" applyBorder="1" applyAlignment="1">
      <alignment wrapText="1"/>
    </xf>
    <xf numFmtId="0" fontId="4" fillId="3" borderId="13" xfId="0" applyFont="1" applyFill="1" applyBorder="1" applyAlignment="1">
      <alignment wrapText="1"/>
    </xf>
    <xf numFmtId="0" fontId="4" fillId="3" borderId="14" xfId="0" applyFont="1" applyFill="1" applyBorder="1" applyAlignment="1">
      <alignment wrapText="1"/>
    </xf>
    <xf numFmtId="0" fontId="4" fillId="3" borderId="111" xfId="0" applyFont="1" applyFill="1" applyBorder="1" applyAlignment="1">
      <alignment wrapText="1"/>
    </xf>
    <xf numFmtId="0" fontId="4" fillId="0" borderId="106" xfId="0" applyFont="1" applyBorder="1" applyAlignment="1">
      <alignment wrapText="1"/>
    </xf>
    <xf numFmtId="0" fontId="4" fillId="0" borderId="57" xfId="0" applyFont="1" applyBorder="1" applyAlignment="1">
      <alignment wrapText="1"/>
    </xf>
    <xf numFmtId="49" fontId="4" fillId="0" borderId="58" xfId="0" applyNumberFormat="1" applyFont="1" applyBorder="1" applyAlignment="1">
      <alignment wrapText="1"/>
    </xf>
  </cellXfs>
  <cellStyles count="7">
    <cellStyle name="Prozent 2" xfId="1" xr:uid="{00000000-0005-0000-0000-000000000000}"/>
    <cellStyle name="Prozent 3" xfId="2" xr:uid="{00000000-0005-0000-0000-000001000000}"/>
    <cellStyle name="Standard" xfId="0" builtinId="0"/>
    <cellStyle name="Standard 2" xfId="3" xr:uid="{00000000-0005-0000-0000-000003000000}"/>
    <cellStyle name="Standard 3" xfId="4" xr:uid="{00000000-0005-0000-0000-000004000000}"/>
    <cellStyle name="Standard 3 2" xfId="5" xr:uid="{00000000-0005-0000-0000-000005000000}"/>
    <cellStyle name="Standard 4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1771650</xdr:colOff>
      <xdr:row>1</xdr:row>
      <xdr:rowOff>38100</xdr:rowOff>
    </xdr:from>
    <xdr:to>
      <xdr:col>10</xdr:col>
      <xdr:colOff>323850</xdr:colOff>
      <xdr:row>3</xdr:row>
      <xdr:rowOff>304800</xdr:rowOff>
    </xdr:to>
    <xdr:pic>
      <xdr:nvPicPr>
        <xdr:cNvPr id="5303" name="Grafik 1" descr="Logo Wittig Unternehmensberatung">
          <a:extLst>
            <a:ext uri="{FF2B5EF4-FFF2-40B4-BE49-F238E27FC236}">
              <a16:creationId xmlns:a16="http://schemas.microsoft.com/office/drawing/2014/main" id="{F459F0EC-7354-4D3D-9862-D40C97529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209550"/>
          <a:ext cx="1104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361950</xdr:colOff>
      <xdr:row>1</xdr:row>
      <xdr:rowOff>38100</xdr:rowOff>
    </xdr:from>
    <xdr:to>
      <xdr:col>8</xdr:col>
      <xdr:colOff>714375</xdr:colOff>
      <xdr:row>4</xdr:row>
      <xdr:rowOff>38100</xdr:rowOff>
    </xdr:to>
    <xdr:pic>
      <xdr:nvPicPr>
        <xdr:cNvPr id="6545" name="Grafik 4" descr="Logo Wittig Unternehmensberatung">
          <a:extLst>
            <a:ext uri="{FF2B5EF4-FFF2-40B4-BE49-F238E27FC236}">
              <a16:creationId xmlns:a16="http://schemas.microsoft.com/office/drawing/2014/main" id="{A854C9B3-E29D-4862-851F-9617D2B27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209550"/>
          <a:ext cx="11144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390525</xdr:colOff>
      <xdr:row>1</xdr:row>
      <xdr:rowOff>19050</xdr:rowOff>
    </xdr:from>
    <xdr:to>
      <xdr:col>16</xdr:col>
      <xdr:colOff>742950</xdr:colOff>
      <xdr:row>4</xdr:row>
      <xdr:rowOff>19050</xdr:rowOff>
    </xdr:to>
    <xdr:pic>
      <xdr:nvPicPr>
        <xdr:cNvPr id="6546" name="Grafik 5" descr="Logo Wittig Unternehmensberatung">
          <a:extLst>
            <a:ext uri="{FF2B5EF4-FFF2-40B4-BE49-F238E27FC236}">
              <a16:creationId xmlns:a16="http://schemas.microsoft.com/office/drawing/2014/main" id="{A18F95FA-B7BD-4AED-9213-BE296A0C2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190500"/>
          <a:ext cx="11144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1</xdr:row>
      <xdr:rowOff>38100</xdr:rowOff>
    </xdr:from>
    <xdr:to>
      <xdr:col>7</xdr:col>
      <xdr:colOff>714375</xdr:colOff>
      <xdr:row>4</xdr:row>
      <xdr:rowOff>104775</xdr:rowOff>
    </xdr:to>
    <xdr:pic>
      <xdr:nvPicPr>
        <xdr:cNvPr id="2248" name="Grafik 2" descr="Logo Wittig Unternehmensberatung">
          <a:extLst>
            <a:ext uri="{FF2B5EF4-FFF2-40B4-BE49-F238E27FC236}">
              <a16:creationId xmlns:a16="http://schemas.microsoft.com/office/drawing/2014/main" id="{B2092C84-CCE0-4CD1-84BB-2EAC6041E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209550"/>
          <a:ext cx="1114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1</xdr:row>
      <xdr:rowOff>28575</xdr:rowOff>
    </xdr:from>
    <xdr:to>
      <xdr:col>5</xdr:col>
      <xdr:colOff>723900</xdr:colOff>
      <xdr:row>4</xdr:row>
      <xdr:rowOff>76200</xdr:rowOff>
    </xdr:to>
    <xdr:pic>
      <xdr:nvPicPr>
        <xdr:cNvPr id="3270" name="Grafik 2" descr="Logo Wittig Unternehmensberatung">
          <a:extLst>
            <a:ext uri="{FF2B5EF4-FFF2-40B4-BE49-F238E27FC236}">
              <a16:creationId xmlns:a16="http://schemas.microsoft.com/office/drawing/2014/main" id="{33FC10C4-F331-46FE-9EF0-B0E394DA4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200025"/>
          <a:ext cx="1114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1</xdr:row>
      <xdr:rowOff>19050</xdr:rowOff>
    </xdr:from>
    <xdr:to>
      <xdr:col>7</xdr:col>
      <xdr:colOff>266700</xdr:colOff>
      <xdr:row>4</xdr:row>
      <xdr:rowOff>76200</xdr:rowOff>
    </xdr:to>
    <xdr:pic>
      <xdr:nvPicPr>
        <xdr:cNvPr id="7365" name="Grafik 2" descr="Logo Wittig Unternehmensberatung">
          <a:extLst>
            <a:ext uri="{FF2B5EF4-FFF2-40B4-BE49-F238E27FC236}">
              <a16:creationId xmlns:a16="http://schemas.microsoft.com/office/drawing/2014/main" id="{4ECB02EF-D2F7-468D-B983-6FFA5CCB4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190500"/>
          <a:ext cx="1114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1</xdr:row>
      <xdr:rowOff>28575</xdr:rowOff>
    </xdr:from>
    <xdr:to>
      <xdr:col>6</xdr:col>
      <xdr:colOff>200025</xdr:colOff>
      <xdr:row>5</xdr:row>
      <xdr:rowOff>0</xdr:rowOff>
    </xdr:to>
    <xdr:pic>
      <xdr:nvPicPr>
        <xdr:cNvPr id="8387" name="Grafik 2" descr="Logo Wittig Unternehmensberatung">
          <a:extLst>
            <a:ext uri="{FF2B5EF4-FFF2-40B4-BE49-F238E27FC236}">
              <a16:creationId xmlns:a16="http://schemas.microsoft.com/office/drawing/2014/main" id="{36289118-0230-47F4-A9EE-CD03EE2CE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0025"/>
          <a:ext cx="11144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828675</xdr:colOff>
      <xdr:row>1</xdr:row>
      <xdr:rowOff>28575</xdr:rowOff>
    </xdr:from>
    <xdr:to>
      <xdr:col>7</xdr:col>
      <xdr:colOff>561975</xdr:colOff>
      <xdr:row>5</xdr:row>
      <xdr:rowOff>9525</xdr:rowOff>
    </xdr:to>
    <xdr:pic>
      <xdr:nvPicPr>
        <xdr:cNvPr id="10428" name="Grafik 2" descr="Logo Wittig Unternehmensberatung">
          <a:extLst>
            <a:ext uri="{FF2B5EF4-FFF2-40B4-BE49-F238E27FC236}">
              <a16:creationId xmlns:a16="http://schemas.microsoft.com/office/drawing/2014/main" id="{183659E1-B231-4D52-A53E-C433BC58B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200025"/>
          <a:ext cx="11144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K30"/>
  <sheetViews>
    <sheetView tabSelected="1" zoomScale="115" zoomScaleNormal="115" workbookViewId="0">
      <selection activeCell="G10" sqref="G10"/>
    </sheetView>
  </sheetViews>
  <sheetFormatPr baseColWidth="10" defaultRowHeight="12.75" x14ac:dyDescent="0.2"/>
  <cols>
    <col min="1" max="1" width="3.140625" style="1" customWidth="1"/>
    <col min="2" max="2" width="5" style="1" customWidth="1"/>
    <col min="3" max="3" width="3.140625" style="1" customWidth="1"/>
    <col min="4" max="4" width="10.7109375" style="1" customWidth="1"/>
    <col min="5" max="5" width="11" style="1" customWidth="1"/>
    <col min="6" max="6" width="3.7109375" style="1" customWidth="1"/>
    <col min="7" max="7" width="3.140625" style="1" customWidth="1"/>
    <col min="8" max="8" width="28.140625" style="1" customWidth="1"/>
    <col min="9" max="9" width="2" style="1" customWidth="1"/>
    <col min="10" max="10" width="8.140625" style="1" customWidth="1"/>
    <col min="11" max="11" width="5.28515625" style="1" customWidth="1"/>
    <col min="12" max="12" width="3" style="1" customWidth="1"/>
    <col min="13" max="15" width="11.42578125" style="1"/>
    <col min="16" max="17" width="12.5703125" style="1" customWidth="1"/>
    <col min="18" max="16384" width="11.42578125" style="1"/>
  </cols>
  <sheetData>
    <row r="1" spans="2:11" ht="13.5" thickBot="1" x14ac:dyDescent="0.25"/>
    <row r="2" spans="2:11" ht="22.5" customHeight="1" x14ac:dyDescent="0.2">
      <c r="B2" s="79"/>
      <c r="C2" s="6"/>
      <c r="D2" s="6"/>
      <c r="E2" s="6"/>
      <c r="F2" s="6"/>
      <c r="G2" s="6"/>
      <c r="H2" s="6"/>
      <c r="I2" s="6"/>
      <c r="J2" s="6"/>
      <c r="K2" s="87"/>
    </row>
    <row r="3" spans="2:11" ht="18" x14ac:dyDescent="0.25">
      <c r="B3" s="8"/>
      <c r="C3" s="430" t="s">
        <v>121</v>
      </c>
      <c r="D3" s="430"/>
      <c r="E3" s="430"/>
      <c r="F3" s="430"/>
      <c r="G3" s="430"/>
      <c r="H3" s="430"/>
      <c r="I3" s="430"/>
      <c r="J3" s="430"/>
      <c r="K3" s="11"/>
    </row>
    <row r="4" spans="2:11" ht="32.25" customHeight="1" x14ac:dyDescent="0.25">
      <c r="B4" s="8"/>
      <c r="C4" s="440" t="s">
        <v>390</v>
      </c>
      <c r="D4" s="441"/>
      <c r="E4" s="441"/>
      <c r="F4" s="441"/>
      <c r="G4" s="441"/>
      <c r="H4" s="441"/>
      <c r="I4" s="423"/>
      <c r="J4" s="190"/>
      <c r="K4" s="11"/>
    </row>
    <row r="5" spans="2:11" ht="22.5" customHeight="1" x14ac:dyDescent="0.25">
      <c r="B5" s="8"/>
      <c r="C5" s="441"/>
      <c r="D5" s="441"/>
      <c r="E5" s="441"/>
      <c r="F5" s="441"/>
      <c r="G5" s="441"/>
      <c r="H5" s="441"/>
      <c r="I5" s="423"/>
      <c r="J5" s="156"/>
      <c r="K5" s="11"/>
    </row>
    <row r="6" spans="2:11" ht="11.25" customHeight="1" x14ac:dyDescent="0.25">
      <c r="B6" s="8"/>
      <c r="C6" s="426"/>
      <c r="D6" s="426"/>
      <c r="E6" s="426"/>
      <c r="F6" s="426"/>
      <c r="G6" s="426"/>
      <c r="H6" s="426"/>
      <c r="I6" s="423"/>
      <c r="J6" s="156"/>
      <c r="K6" s="11"/>
    </row>
    <row r="7" spans="2:11" ht="9" customHeight="1" x14ac:dyDescent="0.25">
      <c r="B7" s="8"/>
      <c r="C7" s="189"/>
      <c r="D7" s="189"/>
      <c r="E7" s="189"/>
      <c r="F7" s="189"/>
      <c r="G7" s="189"/>
      <c r="H7" s="189"/>
      <c r="I7" s="424"/>
      <c r="J7" s="189"/>
      <c r="K7" s="11"/>
    </row>
    <row r="8" spans="2:11" ht="15.75" x14ac:dyDescent="0.25">
      <c r="B8" s="8"/>
      <c r="C8" s="12" t="s">
        <v>142</v>
      </c>
      <c r="D8" s="156"/>
      <c r="E8" s="156"/>
      <c r="F8" s="437" t="s">
        <v>394</v>
      </c>
      <c r="G8" s="438"/>
      <c r="H8" s="439"/>
      <c r="I8" s="425"/>
      <c r="J8"/>
      <c r="K8" s="11"/>
    </row>
    <row r="9" spans="2:11" x14ac:dyDescent="0.2">
      <c r="B9" s="8"/>
      <c r="C9" s="9"/>
      <c r="D9" s="9"/>
      <c r="E9" s="9"/>
      <c r="F9" s="9"/>
      <c r="G9" s="9"/>
      <c r="H9" s="9"/>
      <c r="I9" s="9"/>
      <c r="J9" s="9"/>
      <c r="K9" s="11"/>
    </row>
    <row r="10" spans="2:11" ht="15.75" x14ac:dyDescent="0.25">
      <c r="B10" s="8"/>
      <c r="C10" s="12" t="s">
        <v>97</v>
      </c>
      <c r="D10" s="170"/>
      <c r="E10" s="170"/>
      <c r="F10" s="170"/>
      <c r="G10" s="363"/>
      <c r="H10" s="12" t="s">
        <v>164</v>
      </c>
      <c r="I10" s="12"/>
      <c r="J10" s="433">
        <v>2022</v>
      </c>
      <c r="K10" s="11"/>
    </row>
    <row r="11" spans="2:11" ht="15.75" x14ac:dyDescent="0.25">
      <c r="B11" s="8"/>
      <c r="C11" s="427" t="s">
        <v>391</v>
      </c>
      <c r="D11" s="170"/>
      <c r="E11" s="170"/>
      <c r="F11" s="170"/>
      <c r="G11" s="363" t="s">
        <v>393</v>
      </c>
      <c r="H11" s="12" t="s">
        <v>165</v>
      </c>
      <c r="I11" s="12"/>
      <c r="J11" s="434"/>
      <c r="K11" s="11"/>
    </row>
    <row r="12" spans="2:11" ht="8.25" customHeight="1" x14ac:dyDescent="0.25">
      <c r="B12" s="8"/>
      <c r="C12" s="21"/>
      <c r="D12" s="21"/>
      <c r="E12" s="21"/>
      <c r="F12" s="21"/>
      <c r="G12" s="21"/>
      <c r="H12" s="157"/>
      <c r="I12" s="157"/>
      <c r="J12" s="158"/>
      <c r="K12" s="11"/>
    </row>
    <row r="13" spans="2:11" ht="15.75" x14ac:dyDescent="0.25">
      <c r="B13" s="8"/>
      <c r="C13" s="9"/>
      <c r="D13" s="9"/>
      <c r="E13" s="9"/>
      <c r="F13" s="9"/>
      <c r="G13" s="9"/>
      <c r="H13" s="12"/>
      <c r="I13" s="12"/>
      <c r="J13" s="159"/>
      <c r="K13" s="11"/>
    </row>
    <row r="14" spans="2:11" ht="18.75" customHeight="1" x14ac:dyDescent="0.25">
      <c r="B14" s="160"/>
      <c r="C14" s="12" t="s">
        <v>116</v>
      </c>
      <c r="D14" s="9"/>
      <c r="E14" s="9"/>
      <c r="F14" s="9"/>
      <c r="G14" s="161"/>
      <c r="H14" s="9"/>
      <c r="I14" s="9"/>
      <c r="J14" s="9"/>
      <c r="K14" s="11"/>
    </row>
    <row r="15" spans="2:11" s="76" customFormat="1" x14ac:dyDescent="0.2">
      <c r="B15" s="106"/>
      <c r="C15" s="162"/>
      <c r="D15" s="10"/>
      <c r="E15" s="10"/>
      <c r="F15" s="10"/>
      <c r="G15" s="163"/>
      <c r="H15" s="10"/>
      <c r="I15" s="10"/>
      <c r="J15" s="10"/>
      <c r="K15" s="92"/>
    </row>
    <row r="16" spans="2:11" x14ac:dyDescent="0.2">
      <c r="B16" s="8"/>
      <c r="C16" s="163" t="s">
        <v>94</v>
      </c>
      <c r="D16" s="163" t="s">
        <v>158</v>
      </c>
      <c r="E16" s="163"/>
      <c r="F16" s="9"/>
      <c r="G16" s="9"/>
      <c r="H16" s="9"/>
      <c r="I16" s="9"/>
      <c r="J16" s="9"/>
      <c r="K16" s="11"/>
    </row>
    <row r="17" spans="2:11" ht="67.5" customHeight="1" x14ac:dyDescent="0.2">
      <c r="B17" s="8"/>
      <c r="C17" s="164"/>
      <c r="D17" s="431" t="s">
        <v>115</v>
      </c>
      <c r="E17" s="431"/>
      <c r="F17" s="431"/>
      <c r="G17" s="432"/>
      <c r="H17" s="432"/>
      <c r="I17" s="432"/>
      <c r="J17" s="432"/>
      <c r="K17" s="11"/>
    </row>
    <row r="18" spans="2:11" x14ac:dyDescent="0.2">
      <c r="B18" s="8"/>
      <c r="C18" s="164"/>
      <c r="D18" s="165"/>
      <c r="E18" s="165"/>
      <c r="F18" s="165"/>
      <c r="G18" s="9"/>
      <c r="H18" s="9"/>
      <c r="I18" s="9"/>
      <c r="J18" s="9"/>
      <c r="K18" s="11"/>
    </row>
    <row r="19" spans="2:11" x14ac:dyDescent="0.2">
      <c r="B19" s="8"/>
      <c r="C19" s="164" t="s">
        <v>95</v>
      </c>
      <c r="D19" s="164" t="s">
        <v>157</v>
      </c>
      <c r="E19" s="164"/>
      <c r="F19" s="165"/>
      <c r="G19" s="9"/>
      <c r="H19" s="9"/>
      <c r="I19" s="9"/>
      <c r="J19" s="9"/>
      <c r="K19" s="11"/>
    </row>
    <row r="20" spans="2:11" x14ac:dyDescent="0.2">
      <c r="B20" s="8"/>
      <c r="C20" s="164"/>
      <c r="D20" s="214"/>
      <c r="E20" s="435" t="s">
        <v>209</v>
      </c>
      <c r="F20" s="436"/>
      <c r="G20" s="436"/>
      <c r="H20" s="436"/>
      <c r="I20" s="436"/>
      <c r="J20" s="436"/>
      <c r="K20" s="11"/>
    </row>
    <row r="21" spans="2:11" ht="26.25" customHeight="1" x14ac:dyDescent="0.2">
      <c r="B21" s="8"/>
      <c r="C21" s="164"/>
      <c r="D21" s="9"/>
      <c r="E21" s="436"/>
      <c r="F21" s="436"/>
      <c r="G21" s="436"/>
      <c r="H21" s="436"/>
      <c r="I21" s="436"/>
      <c r="J21" s="436"/>
      <c r="K21" s="11"/>
    </row>
    <row r="22" spans="2:11" ht="12" customHeight="1" x14ac:dyDescent="0.2">
      <c r="B22" s="8"/>
      <c r="C22" s="164"/>
      <c r="D22" s="200"/>
      <c r="E22" s="435" t="s">
        <v>210</v>
      </c>
      <c r="F22" s="436"/>
      <c r="G22" s="436"/>
      <c r="H22" s="436"/>
      <c r="I22" s="436"/>
      <c r="J22" s="436"/>
      <c r="K22" s="11"/>
    </row>
    <row r="23" spans="2:11" ht="55.5" customHeight="1" x14ac:dyDescent="0.2">
      <c r="B23" s="8"/>
      <c r="C23" s="164"/>
      <c r="D23" s="165"/>
      <c r="E23" s="436"/>
      <c r="F23" s="436"/>
      <c r="G23" s="436"/>
      <c r="H23" s="436"/>
      <c r="I23" s="436"/>
      <c r="J23" s="436"/>
      <c r="K23" s="11"/>
    </row>
    <row r="24" spans="2:11" x14ac:dyDescent="0.2">
      <c r="B24" s="8"/>
      <c r="C24" s="164"/>
      <c r="D24" s="166"/>
      <c r="E24" s="435" t="s">
        <v>160</v>
      </c>
      <c r="F24" s="436"/>
      <c r="G24" s="436"/>
      <c r="H24" s="436"/>
      <c r="I24" s="436"/>
      <c r="J24" s="436"/>
      <c r="K24" s="11"/>
    </row>
    <row r="25" spans="2:11" x14ac:dyDescent="0.2">
      <c r="B25" s="8"/>
      <c r="C25" s="164"/>
      <c r="D25" s="165"/>
      <c r="E25" s="436"/>
      <c r="F25" s="436"/>
      <c r="G25" s="436"/>
      <c r="H25" s="436"/>
      <c r="I25" s="436"/>
      <c r="J25" s="436"/>
      <c r="K25" s="11"/>
    </row>
    <row r="26" spans="2:11" x14ac:dyDescent="0.2">
      <c r="B26" s="8"/>
      <c r="C26" s="164"/>
      <c r="D26" s="167"/>
      <c r="E26" s="167"/>
      <c r="F26" s="168"/>
      <c r="G26" s="9"/>
      <c r="H26" s="9"/>
      <c r="I26" s="9"/>
      <c r="J26" s="9"/>
      <c r="K26" s="11"/>
    </row>
    <row r="27" spans="2:11" x14ac:dyDescent="0.2">
      <c r="B27" s="8"/>
      <c r="C27" s="164" t="s">
        <v>96</v>
      </c>
      <c r="D27" s="164" t="s">
        <v>159</v>
      </c>
      <c r="E27" s="164"/>
      <c r="F27" s="165"/>
      <c r="G27" s="9"/>
      <c r="H27" s="9"/>
      <c r="I27" s="9"/>
      <c r="J27" s="9"/>
      <c r="K27" s="11"/>
    </row>
    <row r="28" spans="2:11" ht="36.75" customHeight="1" x14ac:dyDescent="0.2">
      <c r="B28" s="8"/>
      <c r="C28" s="164"/>
      <c r="D28" s="431" t="s">
        <v>114</v>
      </c>
      <c r="E28" s="431"/>
      <c r="F28" s="431"/>
      <c r="G28" s="432"/>
      <c r="H28" s="432"/>
      <c r="I28" s="432"/>
      <c r="J28" s="432"/>
      <c r="K28" s="11"/>
    </row>
    <row r="29" spans="2:11" x14ac:dyDescent="0.2">
      <c r="B29" s="8"/>
      <c r="C29" s="164"/>
      <c r="D29" s="165"/>
      <c r="E29" s="165"/>
      <c r="F29" s="165"/>
      <c r="G29" s="9"/>
      <c r="H29" s="9"/>
      <c r="I29" s="9"/>
      <c r="J29" s="9"/>
      <c r="K29" s="11"/>
    </row>
    <row r="30" spans="2:11" ht="13.5" thickBot="1" x14ac:dyDescent="0.25">
      <c r="B30" s="22"/>
      <c r="C30" s="23"/>
      <c r="D30" s="23"/>
      <c r="E30" s="23"/>
      <c r="F30" s="23"/>
      <c r="G30" s="23"/>
      <c r="H30" s="23"/>
      <c r="I30" s="23"/>
      <c r="J30" s="23"/>
      <c r="K30" s="44"/>
    </row>
  </sheetData>
  <sheetProtection password="C5F7" sheet="1" formatColumns="0" formatRows="0" selectLockedCells="1"/>
  <mergeCells count="9">
    <mergeCell ref="C3:J3"/>
    <mergeCell ref="D17:J17"/>
    <mergeCell ref="D28:J28"/>
    <mergeCell ref="J10:J11"/>
    <mergeCell ref="E22:J23"/>
    <mergeCell ref="E20:J21"/>
    <mergeCell ref="E24:J25"/>
    <mergeCell ref="F8:H8"/>
    <mergeCell ref="C4:H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D274"/>
  <sheetViews>
    <sheetView topLeftCell="A239" zoomScale="115" zoomScaleNormal="115" workbookViewId="0">
      <selection activeCell="D275" sqref="D275"/>
    </sheetView>
  </sheetViews>
  <sheetFormatPr baseColWidth="10" defaultRowHeight="12.75" x14ac:dyDescent="0.2"/>
  <cols>
    <col min="1" max="1" width="4.28515625" customWidth="1"/>
    <col min="2" max="2" width="4.42578125" customWidth="1"/>
    <col min="3" max="3" width="78.140625" customWidth="1"/>
  </cols>
  <sheetData>
    <row r="1" spans="1:4" ht="15.75" x14ac:dyDescent="0.25">
      <c r="A1" s="178" t="s">
        <v>170</v>
      </c>
    </row>
    <row r="2" spans="1:4" ht="15.75" x14ac:dyDescent="0.25">
      <c r="A2" s="178"/>
    </row>
    <row r="3" spans="1:4" ht="15.75" x14ac:dyDescent="0.25">
      <c r="A3" s="178"/>
    </row>
    <row r="4" spans="1:4" ht="15.75" x14ac:dyDescent="0.25">
      <c r="A4" s="178"/>
    </row>
    <row r="5" spans="1:4" ht="15.75" x14ac:dyDescent="0.25">
      <c r="A5" s="178"/>
    </row>
    <row r="6" spans="1:4" ht="15.75" x14ac:dyDescent="0.25">
      <c r="A6" s="178"/>
    </row>
    <row r="7" spans="1:4" ht="15.75" x14ac:dyDescent="0.25">
      <c r="A7" s="178"/>
    </row>
    <row r="8" spans="1:4" ht="15.75" x14ac:dyDescent="0.25">
      <c r="A8" s="178"/>
    </row>
    <row r="9" spans="1:4" ht="15.75" x14ac:dyDescent="0.25">
      <c r="A9" s="178"/>
    </row>
    <row r="11" spans="1:4" x14ac:dyDescent="0.2">
      <c r="A11" s="179" t="s">
        <v>171</v>
      </c>
    </row>
    <row r="13" spans="1:4" x14ac:dyDescent="0.2">
      <c r="B13" s="183" t="s">
        <v>172</v>
      </c>
      <c r="C13" s="184"/>
      <c r="D13" s="184">
        <f>Strukturdaten!F6</f>
        <v>0</v>
      </c>
    </row>
    <row r="14" spans="1:4" x14ac:dyDescent="0.2">
      <c r="B14" s="183" t="s">
        <v>173</v>
      </c>
      <c r="C14" s="184"/>
      <c r="D14" s="184">
        <f>Strukturdaten!F8</f>
        <v>0</v>
      </c>
    </row>
    <row r="16" spans="1:4" x14ac:dyDescent="0.2">
      <c r="B16" s="179" t="s">
        <v>174</v>
      </c>
    </row>
    <row r="17" spans="2:4" x14ac:dyDescent="0.2">
      <c r="C17" s="184" t="s">
        <v>3</v>
      </c>
      <c r="D17" s="184">
        <f>Strukturdaten!H15</f>
        <v>0</v>
      </c>
    </row>
    <row r="18" spans="2:4" x14ac:dyDescent="0.2">
      <c r="C18" s="183" t="s">
        <v>120</v>
      </c>
      <c r="D18" s="184">
        <f>Strukturdaten!H16</f>
        <v>0</v>
      </c>
    </row>
    <row r="19" spans="2:4" x14ac:dyDescent="0.2">
      <c r="C19" s="183" t="s">
        <v>136</v>
      </c>
      <c r="D19" s="184">
        <f>Strukturdaten!H18</f>
        <v>0</v>
      </c>
    </row>
    <row r="20" spans="2:4" x14ac:dyDescent="0.2">
      <c r="C20" s="183" t="s">
        <v>203</v>
      </c>
      <c r="D20" s="184">
        <f>Strukturdaten!H19</f>
        <v>0</v>
      </c>
    </row>
    <row r="21" spans="2:4" x14ac:dyDescent="0.2">
      <c r="C21" s="183" t="s">
        <v>137</v>
      </c>
      <c r="D21" s="184">
        <f>Strukturdaten!H21</f>
        <v>0</v>
      </c>
    </row>
    <row r="22" spans="2:4" x14ac:dyDescent="0.2">
      <c r="C22" s="183" t="s">
        <v>138</v>
      </c>
      <c r="D22" s="184">
        <f>Strukturdaten!H22</f>
        <v>0</v>
      </c>
    </row>
    <row r="24" spans="2:4" x14ac:dyDescent="0.2">
      <c r="B24" s="179" t="s">
        <v>175</v>
      </c>
    </row>
    <row r="25" spans="2:4" x14ac:dyDescent="0.2">
      <c r="C25" s="184" t="s">
        <v>4</v>
      </c>
      <c r="D25" s="184">
        <f>Strukturdaten!P6</f>
        <v>0</v>
      </c>
    </row>
    <row r="26" spans="2:4" x14ac:dyDescent="0.2">
      <c r="C26" s="184" t="s">
        <v>5</v>
      </c>
      <c r="D26" s="184">
        <f>Strukturdaten!P7</f>
        <v>0</v>
      </c>
    </row>
    <row r="27" spans="2:4" x14ac:dyDescent="0.2">
      <c r="C27" s="184" t="s">
        <v>6</v>
      </c>
      <c r="D27" s="184">
        <f>Strukturdaten!P8</f>
        <v>0</v>
      </c>
    </row>
    <row r="28" spans="2:4" x14ac:dyDescent="0.2">
      <c r="C28" s="184" t="s">
        <v>7</v>
      </c>
      <c r="D28" s="184">
        <f>Strukturdaten!P9</f>
        <v>0</v>
      </c>
    </row>
    <row r="29" spans="2:4" x14ac:dyDescent="0.2">
      <c r="C29" s="184" t="s">
        <v>98</v>
      </c>
      <c r="D29" s="184">
        <f>Strukturdaten!P10</f>
        <v>0</v>
      </c>
    </row>
    <row r="31" spans="2:4" x14ac:dyDescent="0.2">
      <c r="C31" s="184" t="s">
        <v>176</v>
      </c>
      <c r="D31" s="184">
        <f>Strukturdaten!L20</f>
        <v>0</v>
      </c>
    </row>
    <row r="32" spans="2:4" x14ac:dyDescent="0.2">
      <c r="B32" s="180" t="s">
        <v>178</v>
      </c>
    </row>
    <row r="33" spans="1:4" x14ac:dyDescent="0.2">
      <c r="B33" s="180" t="s">
        <v>178</v>
      </c>
    </row>
    <row r="34" spans="1:4" x14ac:dyDescent="0.2">
      <c r="B34" s="180" t="s">
        <v>178</v>
      </c>
    </row>
    <row r="35" spans="1:4" x14ac:dyDescent="0.2">
      <c r="B35" s="180" t="s">
        <v>178</v>
      </c>
    </row>
    <row r="36" spans="1:4" x14ac:dyDescent="0.2">
      <c r="B36" s="180" t="s">
        <v>178</v>
      </c>
    </row>
    <row r="37" spans="1:4" x14ac:dyDescent="0.2">
      <c r="B37" s="180"/>
    </row>
    <row r="39" spans="1:4" x14ac:dyDescent="0.2">
      <c r="A39" s="179" t="s">
        <v>177</v>
      </c>
    </row>
    <row r="40" spans="1:4" x14ac:dyDescent="0.2">
      <c r="D40" s="182"/>
    </row>
    <row r="41" spans="1:4" x14ac:dyDescent="0.2">
      <c r="B41" s="506" t="s">
        <v>156</v>
      </c>
      <c r="C41" s="506"/>
      <c r="D41" s="185">
        <f>'vorläufige GuV'!F8</f>
        <v>0</v>
      </c>
    </row>
    <row r="42" spans="1:4" x14ac:dyDescent="0.2">
      <c r="B42" s="186" t="s">
        <v>122</v>
      </c>
      <c r="C42" s="183"/>
      <c r="D42" s="185">
        <f>'vorläufige GuV'!F12</f>
        <v>0</v>
      </c>
    </row>
    <row r="43" spans="1:4" x14ac:dyDescent="0.2">
      <c r="B43" s="186" t="s">
        <v>179</v>
      </c>
      <c r="C43" s="184"/>
      <c r="D43" s="185">
        <f>'vorläufige GuV'!F13</f>
        <v>0</v>
      </c>
    </row>
    <row r="44" spans="1:4" x14ac:dyDescent="0.2">
      <c r="B44" s="186" t="s">
        <v>180</v>
      </c>
      <c r="C44" s="184"/>
      <c r="D44" s="185">
        <f>'vorläufige GuV'!F14</f>
        <v>0</v>
      </c>
    </row>
    <row r="45" spans="1:4" x14ac:dyDescent="0.2">
      <c r="B45" s="186" t="s">
        <v>181</v>
      </c>
      <c r="C45" s="184"/>
      <c r="D45" s="185">
        <f>'vorläufige GuV'!F15</f>
        <v>0</v>
      </c>
    </row>
    <row r="46" spans="1:4" x14ac:dyDescent="0.2">
      <c r="B46" s="186" t="s">
        <v>182</v>
      </c>
      <c r="C46" s="184"/>
      <c r="D46" s="185">
        <f>'vorläufige GuV'!F17</f>
        <v>0</v>
      </c>
    </row>
    <row r="47" spans="1:4" x14ac:dyDescent="0.2">
      <c r="B47" s="186" t="s">
        <v>183</v>
      </c>
      <c r="C47" s="184"/>
      <c r="D47" s="185">
        <f>'vorläufige GuV'!F19</f>
        <v>0</v>
      </c>
    </row>
    <row r="48" spans="1:4" x14ac:dyDescent="0.2">
      <c r="B48" s="186" t="s">
        <v>184</v>
      </c>
      <c r="C48" s="184"/>
      <c r="D48" s="185">
        <f>'vorläufige GuV'!F27</f>
        <v>0</v>
      </c>
    </row>
    <row r="49" spans="1:4" x14ac:dyDescent="0.2">
      <c r="B49" s="186" t="s">
        <v>185</v>
      </c>
      <c r="C49" s="184"/>
      <c r="D49" s="185">
        <f>'vorläufige GuV'!F28</f>
        <v>0</v>
      </c>
    </row>
    <row r="51" spans="1:4" x14ac:dyDescent="0.2">
      <c r="B51" s="181" t="s">
        <v>186</v>
      </c>
    </row>
    <row r="52" spans="1:4" x14ac:dyDescent="0.2">
      <c r="C52" s="184" t="s">
        <v>162</v>
      </c>
      <c r="D52" s="184">
        <f>'vorläufige GuV'!F32</f>
        <v>0</v>
      </c>
    </row>
    <row r="53" spans="1:4" x14ac:dyDescent="0.2">
      <c r="C53" s="204" t="s">
        <v>205</v>
      </c>
      <c r="D53" s="184">
        <f>'vorläufige GuV'!F33</f>
        <v>0</v>
      </c>
    </row>
    <row r="54" spans="1:4" x14ac:dyDescent="0.2">
      <c r="C54" s="183" t="s">
        <v>206</v>
      </c>
      <c r="D54" s="184">
        <f>'vorläufige GuV'!F34</f>
        <v>0</v>
      </c>
    </row>
    <row r="55" spans="1:4" x14ac:dyDescent="0.2">
      <c r="B55" s="180" t="s">
        <v>178</v>
      </c>
    </row>
    <row r="56" spans="1:4" x14ac:dyDescent="0.2">
      <c r="B56" s="180" t="s">
        <v>178</v>
      </c>
    </row>
    <row r="57" spans="1:4" x14ac:dyDescent="0.2">
      <c r="B57" s="180" t="s">
        <v>178</v>
      </c>
    </row>
    <row r="58" spans="1:4" x14ac:dyDescent="0.2">
      <c r="B58" s="180" t="s">
        <v>178</v>
      </c>
    </row>
    <row r="60" spans="1:4" x14ac:dyDescent="0.2">
      <c r="A60" s="179" t="s">
        <v>143</v>
      </c>
    </row>
    <row r="62" spans="1:4" x14ac:dyDescent="0.2">
      <c r="B62" s="179" t="s">
        <v>392</v>
      </c>
    </row>
    <row r="63" spans="1:4" x14ac:dyDescent="0.2">
      <c r="C63" s="184" t="s">
        <v>74</v>
      </c>
      <c r="D63" s="184">
        <f>Monatsumsätze!D9</f>
        <v>0</v>
      </c>
    </row>
    <row r="64" spans="1:4" x14ac:dyDescent="0.2">
      <c r="C64" s="184" t="s">
        <v>75</v>
      </c>
      <c r="D64" s="184">
        <f>Monatsumsätze!D10</f>
        <v>0</v>
      </c>
    </row>
    <row r="65" spans="2:4" x14ac:dyDescent="0.2">
      <c r="C65" s="184" t="s">
        <v>76</v>
      </c>
      <c r="D65" s="184">
        <f>Monatsumsätze!D11</f>
        <v>0</v>
      </c>
    </row>
    <row r="66" spans="2:4" x14ac:dyDescent="0.2">
      <c r="C66" s="184" t="s">
        <v>77</v>
      </c>
      <c r="D66" s="184">
        <f>Monatsumsätze!D12</f>
        <v>0</v>
      </c>
    </row>
    <row r="67" spans="2:4" x14ac:dyDescent="0.2">
      <c r="C67" s="184" t="s">
        <v>78</v>
      </c>
      <c r="D67" s="184">
        <f>Monatsumsätze!D13</f>
        <v>0</v>
      </c>
    </row>
    <row r="68" spans="2:4" x14ac:dyDescent="0.2">
      <c r="C68" s="184" t="s">
        <v>79</v>
      </c>
      <c r="D68" s="184">
        <f>Monatsumsätze!D14</f>
        <v>0</v>
      </c>
    </row>
    <row r="69" spans="2:4" x14ac:dyDescent="0.2">
      <c r="C69" s="184" t="s">
        <v>80</v>
      </c>
      <c r="D69" s="184">
        <f>Monatsumsätze!D15</f>
        <v>0</v>
      </c>
    </row>
    <row r="70" spans="2:4" x14ac:dyDescent="0.2">
      <c r="C70" s="184" t="s">
        <v>81</v>
      </c>
      <c r="D70" s="184">
        <f>Monatsumsätze!D16</f>
        <v>0</v>
      </c>
    </row>
    <row r="71" spans="2:4" x14ac:dyDescent="0.2">
      <c r="C71" s="184" t="s">
        <v>82</v>
      </c>
      <c r="D71" s="184">
        <f>Monatsumsätze!D17</f>
        <v>0</v>
      </c>
    </row>
    <row r="72" spans="2:4" x14ac:dyDescent="0.2">
      <c r="C72" s="184" t="s">
        <v>83</v>
      </c>
      <c r="D72" s="184">
        <f>Monatsumsätze!D18</f>
        <v>0</v>
      </c>
    </row>
    <row r="73" spans="2:4" x14ac:dyDescent="0.2">
      <c r="C73" s="184" t="s">
        <v>84</v>
      </c>
      <c r="D73" s="184">
        <f>Monatsumsätze!D19</f>
        <v>0</v>
      </c>
    </row>
    <row r="74" spans="2:4" x14ac:dyDescent="0.2">
      <c r="C74" s="184" t="s">
        <v>85</v>
      </c>
      <c r="D74" s="184">
        <f>Monatsumsätze!D20</f>
        <v>0</v>
      </c>
    </row>
    <row r="76" spans="2:4" x14ac:dyDescent="0.2">
      <c r="B76" s="179" t="s">
        <v>187</v>
      </c>
    </row>
    <row r="77" spans="2:4" x14ac:dyDescent="0.2">
      <c r="C77" s="184" t="s">
        <v>74</v>
      </c>
      <c r="D77" s="184">
        <f>Monatsumsätze!E9</f>
        <v>0</v>
      </c>
    </row>
    <row r="78" spans="2:4" x14ac:dyDescent="0.2">
      <c r="C78" s="184" t="s">
        <v>75</v>
      </c>
      <c r="D78" s="184">
        <f>Monatsumsätze!E10</f>
        <v>0</v>
      </c>
    </row>
    <row r="79" spans="2:4" x14ac:dyDescent="0.2">
      <c r="C79" s="184" t="s">
        <v>76</v>
      </c>
      <c r="D79" s="184">
        <f>Monatsumsätze!E11</f>
        <v>0</v>
      </c>
    </row>
    <row r="80" spans="2:4" x14ac:dyDescent="0.2">
      <c r="C80" s="184" t="s">
        <v>77</v>
      </c>
      <c r="D80" s="184">
        <f>Monatsumsätze!E12</f>
        <v>0</v>
      </c>
    </row>
    <row r="81" spans="1:4" x14ac:dyDescent="0.2">
      <c r="C81" s="184" t="s">
        <v>78</v>
      </c>
      <c r="D81" s="184">
        <f>Monatsumsätze!E13</f>
        <v>0</v>
      </c>
    </row>
    <row r="82" spans="1:4" x14ac:dyDescent="0.2">
      <c r="C82" s="184" t="s">
        <v>79</v>
      </c>
      <c r="D82" s="184">
        <f>Monatsumsätze!E14</f>
        <v>0</v>
      </c>
    </row>
    <row r="83" spans="1:4" x14ac:dyDescent="0.2">
      <c r="C83" s="184" t="s">
        <v>80</v>
      </c>
      <c r="D83" s="184">
        <f>Monatsumsätze!E15</f>
        <v>0</v>
      </c>
    </row>
    <row r="84" spans="1:4" x14ac:dyDescent="0.2">
      <c r="C84" s="184" t="s">
        <v>81</v>
      </c>
      <c r="D84" s="184">
        <f>Monatsumsätze!E16</f>
        <v>0</v>
      </c>
    </row>
    <row r="85" spans="1:4" x14ac:dyDescent="0.2">
      <c r="C85" s="184" t="s">
        <v>82</v>
      </c>
      <c r="D85" s="184">
        <f>Monatsumsätze!E17</f>
        <v>0</v>
      </c>
    </row>
    <row r="86" spans="1:4" x14ac:dyDescent="0.2">
      <c r="C86" s="184" t="s">
        <v>83</v>
      </c>
      <c r="D86" s="184">
        <f>Monatsumsätze!E18</f>
        <v>0</v>
      </c>
    </row>
    <row r="87" spans="1:4" x14ac:dyDescent="0.2">
      <c r="C87" s="184" t="s">
        <v>84</v>
      </c>
      <c r="D87" s="184">
        <f>Monatsumsätze!E19</f>
        <v>0</v>
      </c>
    </row>
    <row r="88" spans="1:4" x14ac:dyDescent="0.2">
      <c r="C88" s="184" t="s">
        <v>85</v>
      </c>
      <c r="D88" s="184">
        <f>Monatsumsätze!E20</f>
        <v>0</v>
      </c>
    </row>
    <row r="90" spans="1:4" x14ac:dyDescent="0.2">
      <c r="B90" s="180" t="s">
        <v>178</v>
      </c>
    </row>
    <row r="91" spans="1:4" x14ac:dyDescent="0.2">
      <c r="B91" s="180" t="s">
        <v>178</v>
      </c>
    </row>
    <row r="92" spans="1:4" x14ac:dyDescent="0.2">
      <c r="B92" s="180" t="s">
        <v>178</v>
      </c>
    </row>
    <row r="93" spans="1:4" x14ac:dyDescent="0.2">
      <c r="B93" s="180" t="s">
        <v>178</v>
      </c>
    </row>
    <row r="95" spans="1:4" x14ac:dyDescent="0.2">
      <c r="A95" s="179" t="s">
        <v>140</v>
      </c>
    </row>
    <row r="96" spans="1:4" x14ac:dyDescent="0.2">
      <c r="B96" s="187" t="s">
        <v>14</v>
      </c>
      <c r="C96" s="184"/>
      <c r="D96" s="184">
        <f>Betriebskosten!G9</f>
        <v>0</v>
      </c>
    </row>
    <row r="97" spans="2:4" x14ac:dyDescent="0.2">
      <c r="B97" s="184"/>
      <c r="C97" s="188" t="s">
        <v>15</v>
      </c>
      <c r="D97" s="184">
        <f>Betriebskosten!F10</f>
        <v>0</v>
      </c>
    </row>
    <row r="98" spans="2:4" x14ac:dyDescent="0.2">
      <c r="B98" s="184"/>
      <c r="C98" s="188" t="s">
        <v>99</v>
      </c>
      <c r="D98" s="184">
        <f>Betriebskosten!F11</f>
        <v>0</v>
      </c>
    </row>
    <row r="99" spans="2:4" x14ac:dyDescent="0.2">
      <c r="B99" s="184"/>
      <c r="C99" s="188" t="s">
        <v>100</v>
      </c>
      <c r="D99" s="184">
        <f>Betriebskosten!F12</f>
        <v>0</v>
      </c>
    </row>
    <row r="100" spans="2:4" x14ac:dyDescent="0.2">
      <c r="B100" s="184"/>
      <c r="C100" s="188" t="s">
        <v>16</v>
      </c>
      <c r="D100" s="184">
        <f>Betriebskosten!F13</f>
        <v>0</v>
      </c>
    </row>
    <row r="101" spans="2:4" x14ac:dyDescent="0.2">
      <c r="B101" s="187" t="s">
        <v>17</v>
      </c>
      <c r="C101" s="184"/>
      <c r="D101" s="184">
        <f>Betriebskosten!G14</f>
        <v>0</v>
      </c>
    </row>
    <row r="102" spans="2:4" x14ac:dyDescent="0.2">
      <c r="B102" s="187" t="s">
        <v>18</v>
      </c>
      <c r="C102" s="184"/>
      <c r="D102" s="184">
        <f>Betriebskosten!G15</f>
        <v>0</v>
      </c>
    </row>
    <row r="103" spans="2:4" x14ac:dyDescent="0.2">
      <c r="B103" s="184"/>
      <c r="C103" s="188" t="s">
        <v>19</v>
      </c>
      <c r="D103" s="184">
        <f>Betriebskosten!F16</f>
        <v>0</v>
      </c>
    </row>
    <row r="104" spans="2:4" x14ac:dyDescent="0.2">
      <c r="B104" s="184"/>
      <c r="C104" s="188" t="s">
        <v>20</v>
      </c>
      <c r="D104" s="184">
        <f>Betriebskosten!F17</f>
        <v>0</v>
      </c>
    </row>
    <row r="105" spans="2:4" x14ac:dyDescent="0.2">
      <c r="B105" s="187" t="s">
        <v>21</v>
      </c>
      <c r="C105" s="184"/>
      <c r="D105" s="184">
        <f>Betriebskosten!G18</f>
        <v>0</v>
      </c>
    </row>
    <row r="106" spans="2:4" x14ac:dyDescent="0.2">
      <c r="B106" s="187" t="s">
        <v>22</v>
      </c>
      <c r="C106" s="184"/>
      <c r="D106" s="184">
        <f>Betriebskosten!G19</f>
        <v>0</v>
      </c>
    </row>
    <row r="107" spans="2:4" x14ac:dyDescent="0.2">
      <c r="B107" s="187" t="s">
        <v>23</v>
      </c>
      <c r="C107" s="184"/>
      <c r="D107" s="184">
        <f>Betriebskosten!G20</f>
        <v>0</v>
      </c>
    </row>
    <row r="108" spans="2:4" x14ac:dyDescent="0.2">
      <c r="B108" s="187" t="s">
        <v>24</v>
      </c>
      <c r="C108" s="184"/>
      <c r="D108" s="184">
        <f>Betriebskosten!G21</f>
        <v>0</v>
      </c>
    </row>
    <row r="109" spans="2:4" x14ac:dyDescent="0.2">
      <c r="B109" s="184"/>
      <c r="C109" s="188" t="s">
        <v>101</v>
      </c>
      <c r="D109" s="184">
        <f>Betriebskosten!F22</f>
        <v>0</v>
      </c>
    </row>
    <row r="110" spans="2:4" x14ac:dyDescent="0.2">
      <c r="B110" s="184"/>
      <c r="C110" s="188" t="s">
        <v>102</v>
      </c>
      <c r="D110" s="184">
        <f>Betriebskosten!F23</f>
        <v>0</v>
      </c>
    </row>
    <row r="111" spans="2:4" x14ac:dyDescent="0.2">
      <c r="B111" s="184"/>
      <c r="C111" s="188" t="s">
        <v>25</v>
      </c>
      <c r="D111" s="184">
        <f>Betriebskosten!F24</f>
        <v>0</v>
      </c>
    </row>
    <row r="112" spans="2:4" x14ac:dyDescent="0.2">
      <c r="B112" s="184"/>
      <c r="C112" s="188" t="s">
        <v>26</v>
      </c>
      <c r="D112" s="184">
        <f>Betriebskosten!F25</f>
        <v>0</v>
      </c>
    </row>
    <row r="113" spans="2:4" x14ac:dyDescent="0.2">
      <c r="B113" s="187" t="s">
        <v>27</v>
      </c>
      <c r="C113" s="184"/>
      <c r="D113" s="184">
        <f>Betriebskosten!G26</f>
        <v>0</v>
      </c>
    </row>
    <row r="114" spans="2:4" x14ac:dyDescent="0.2">
      <c r="B114" s="184"/>
      <c r="C114" s="188" t="s">
        <v>28</v>
      </c>
      <c r="D114" s="184">
        <f>Betriebskosten!F27</f>
        <v>0</v>
      </c>
    </row>
    <row r="115" spans="2:4" x14ac:dyDescent="0.2">
      <c r="B115" s="184"/>
      <c r="C115" s="188" t="s">
        <v>103</v>
      </c>
      <c r="D115" s="184">
        <f>Betriebskosten!F28</f>
        <v>0</v>
      </c>
    </row>
    <row r="116" spans="2:4" x14ac:dyDescent="0.2">
      <c r="B116" s="187" t="s">
        <v>29</v>
      </c>
      <c r="C116" s="184"/>
      <c r="D116" s="184">
        <f>Betriebskosten!G29</f>
        <v>0</v>
      </c>
    </row>
    <row r="117" spans="2:4" x14ac:dyDescent="0.2">
      <c r="B117" s="184"/>
      <c r="C117" s="188" t="s">
        <v>104</v>
      </c>
      <c r="D117" s="184">
        <f>Betriebskosten!F30</f>
        <v>0</v>
      </c>
    </row>
    <row r="118" spans="2:4" x14ac:dyDescent="0.2">
      <c r="B118" s="184"/>
      <c r="C118" s="188" t="s">
        <v>30</v>
      </c>
      <c r="D118" s="184">
        <f>Betriebskosten!F31</f>
        <v>0</v>
      </c>
    </row>
    <row r="119" spans="2:4" x14ac:dyDescent="0.2">
      <c r="B119" s="184"/>
      <c r="C119" s="188" t="s">
        <v>31</v>
      </c>
      <c r="D119" s="184">
        <f>Betriebskosten!F32</f>
        <v>0</v>
      </c>
    </row>
    <row r="120" spans="2:4" x14ac:dyDescent="0.2">
      <c r="B120" s="187" t="s">
        <v>32</v>
      </c>
      <c r="C120" s="184"/>
      <c r="D120" s="184">
        <f>Betriebskosten!G33</f>
        <v>0</v>
      </c>
    </row>
    <row r="121" spans="2:4" x14ac:dyDescent="0.2">
      <c r="B121" s="184"/>
      <c r="C121" s="188" t="s">
        <v>33</v>
      </c>
      <c r="D121" s="184">
        <f>Betriebskosten!F34</f>
        <v>0</v>
      </c>
    </row>
    <row r="122" spans="2:4" x14ac:dyDescent="0.2">
      <c r="B122" s="184"/>
      <c r="C122" s="188" t="s">
        <v>34</v>
      </c>
      <c r="D122" s="184">
        <f>Betriebskosten!F35</f>
        <v>0</v>
      </c>
    </row>
    <row r="123" spans="2:4" x14ac:dyDescent="0.2">
      <c r="B123" s="187" t="s">
        <v>35</v>
      </c>
      <c r="C123" s="184"/>
      <c r="D123" s="184">
        <f>Betriebskosten!G36</f>
        <v>0</v>
      </c>
    </row>
    <row r="124" spans="2:4" x14ac:dyDescent="0.2">
      <c r="B124" s="184"/>
      <c r="C124" s="188" t="s">
        <v>36</v>
      </c>
      <c r="D124" s="184">
        <f>Betriebskosten!F37</f>
        <v>0</v>
      </c>
    </row>
    <row r="125" spans="2:4" x14ac:dyDescent="0.2">
      <c r="B125" s="184"/>
      <c r="C125" s="188" t="s">
        <v>37</v>
      </c>
      <c r="D125" s="184">
        <f>Betriebskosten!F38</f>
        <v>0</v>
      </c>
    </row>
    <row r="126" spans="2:4" x14ac:dyDescent="0.2">
      <c r="B126" s="184"/>
      <c r="C126" s="188" t="s">
        <v>38</v>
      </c>
      <c r="D126" s="184">
        <f>Betriebskosten!F39</f>
        <v>0</v>
      </c>
    </row>
    <row r="127" spans="2:4" x14ac:dyDescent="0.2">
      <c r="B127" s="184"/>
      <c r="C127" s="188" t="s">
        <v>39</v>
      </c>
      <c r="D127" s="184">
        <f>Betriebskosten!F40</f>
        <v>0</v>
      </c>
    </row>
    <row r="128" spans="2:4" x14ac:dyDescent="0.2">
      <c r="B128" s="184"/>
      <c r="C128" s="188" t="s">
        <v>40</v>
      </c>
      <c r="D128" s="184">
        <f>Betriebskosten!F41</f>
        <v>0</v>
      </c>
    </row>
    <row r="129" spans="1:4" x14ac:dyDescent="0.2">
      <c r="B129" s="184"/>
      <c r="C129" s="188" t="s">
        <v>41</v>
      </c>
      <c r="D129" s="184">
        <f>Betriebskosten!F42</f>
        <v>0</v>
      </c>
    </row>
    <row r="130" spans="1:4" x14ac:dyDescent="0.2">
      <c r="B130" s="184"/>
      <c r="C130" s="188" t="s">
        <v>42</v>
      </c>
      <c r="D130" s="184">
        <f>Betriebskosten!F43</f>
        <v>0</v>
      </c>
    </row>
    <row r="131" spans="1:4" x14ac:dyDescent="0.2">
      <c r="B131" s="184"/>
      <c r="C131" s="188" t="s">
        <v>43</v>
      </c>
      <c r="D131" s="184">
        <f>Betriebskosten!F44</f>
        <v>0</v>
      </c>
    </row>
    <row r="132" spans="1:4" x14ac:dyDescent="0.2">
      <c r="B132" s="195"/>
      <c r="C132" s="195"/>
    </row>
    <row r="133" spans="1:4" x14ac:dyDescent="0.2">
      <c r="C133" s="180" t="s">
        <v>178</v>
      </c>
    </row>
    <row r="134" spans="1:4" x14ac:dyDescent="0.2">
      <c r="C134" s="180" t="s">
        <v>178</v>
      </c>
    </row>
    <row r="135" spans="1:4" x14ac:dyDescent="0.2">
      <c r="C135" s="180" t="s">
        <v>178</v>
      </c>
    </row>
    <row r="136" spans="1:4" x14ac:dyDescent="0.2">
      <c r="C136" s="180" t="s">
        <v>178</v>
      </c>
    </row>
    <row r="138" spans="1:4" x14ac:dyDescent="0.2">
      <c r="A138" s="179" t="s">
        <v>192</v>
      </c>
    </row>
    <row r="140" spans="1:4" x14ac:dyDescent="0.2">
      <c r="B140" s="191" t="s">
        <v>48</v>
      </c>
      <c r="C140" s="191"/>
      <c r="D140" s="184">
        <f>'Warengruppen, KV'!E12</f>
        <v>0</v>
      </c>
    </row>
    <row r="141" spans="1:4" x14ac:dyDescent="0.2">
      <c r="B141" s="192"/>
      <c r="C141" s="192" t="s">
        <v>145</v>
      </c>
      <c r="D141" s="184">
        <f>'Warengruppen, KV'!E13</f>
        <v>0</v>
      </c>
    </row>
    <row r="142" spans="1:4" x14ac:dyDescent="0.2">
      <c r="B142" s="192"/>
      <c r="C142" s="192" t="s">
        <v>47</v>
      </c>
      <c r="D142" s="184">
        <f>'Warengruppen, KV'!E14</f>
        <v>0</v>
      </c>
    </row>
    <row r="143" spans="1:4" x14ac:dyDescent="0.2">
      <c r="B143" s="191" t="s">
        <v>51</v>
      </c>
      <c r="C143" s="191"/>
      <c r="D143" s="184">
        <f>'Warengruppen, KV'!E15</f>
        <v>0</v>
      </c>
    </row>
    <row r="144" spans="1:4" x14ac:dyDescent="0.2">
      <c r="B144" s="192"/>
      <c r="C144" s="192" t="s">
        <v>49</v>
      </c>
      <c r="D144" s="184">
        <f>'Warengruppen, KV'!E16</f>
        <v>0</v>
      </c>
    </row>
    <row r="145" spans="2:4" x14ac:dyDescent="0.2">
      <c r="B145" s="192"/>
      <c r="C145" s="192" t="s">
        <v>50</v>
      </c>
      <c r="D145" s="184">
        <f>'Warengruppen, KV'!E17</f>
        <v>0</v>
      </c>
    </row>
    <row r="146" spans="2:4" x14ac:dyDescent="0.2">
      <c r="B146" s="191" t="s">
        <v>55</v>
      </c>
      <c r="C146" s="191"/>
      <c r="D146" s="184">
        <f>'Warengruppen, KV'!E18</f>
        <v>0</v>
      </c>
    </row>
    <row r="147" spans="2:4" x14ac:dyDescent="0.2">
      <c r="B147" s="192"/>
      <c r="C147" s="192" t="s">
        <v>52</v>
      </c>
      <c r="D147" s="184">
        <f>'Warengruppen, KV'!E19</f>
        <v>0</v>
      </c>
    </row>
    <row r="148" spans="2:4" x14ac:dyDescent="0.2">
      <c r="B148" s="192"/>
      <c r="C148" s="192" t="s">
        <v>53</v>
      </c>
      <c r="D148" s="184">
        <f>'Warengruppen, KV'!E20</f>
        <v>0</v>
      </c>
    </row>
    <row r="149" spans="2:4" x14ac:dyDescent="0.2">
      <c r="B149" s="192"/>
      <c r="C149" s="192" t="s">
        <v>54</v>
      </c>
      <c r="D149" s="184">
        <f>'Warengruppen, KV'!E21</f>
        <v>0</v>
      </c>
    </row>
    <row r="150" spans="2:4" x14ac:dyDescent="0.2">
      <c r="B150" s="191" t="s">
        <v>61</v>
      </c>
      <c r="C150" s="191"/>
      <c r="D150" s="184">
        <f>'Warengruppen, KV'!E22</f>
        <v>0</v>
      </c>
    </row>
    <row r="151" spans="2:4" x14ac:dyDescent="0.2">
      <c r="B151" s="192"/>
      <c r="C151" s="192" t="s">
        <v>56</v>
      </c>
      <c r="D151" s="184">
        <f>'Warengruppen, KV'!E23</f>
        <v>0</v>
      </c>
    </row>
    <row r="152" spans="2:4" x14ac:dyDescent="0.2">
      <c r="B152" s="192"/>
      <c r="C152" s="192" t="s">
        <v>57</v>
      </c>
      <c r="D152" s="184">
        <f>'Warengruppen, KV'!E24</f>
        <v>0</v>
      </c>
    </row>
    <row r="153" spans="2:4" x14ac:dyDescent="0.2">
      <c r="B153" s="192"/>
      <c r="C153" s="192" t="s">
        <v>58</v>
      </c>
      <c r="D153" s="184">
        <f>'Warengruppen, KV'!E25</f>
        <v>0</v>
      </c>
    </row>
    <row r="154" spans="2:4" x14ac:dyDescent="0.2">
      <c r="B154" s="192"/>
      <c r="C154" s="192" t="s">
        <v>59</v>
      </c>
      <c r="D154" s="184">
        <f>'Warengruppen, KV'!E26</f>
        <v>0</v>
      </c>
    </row>
    <row r="155" spans="2:4" x14ac:dyDescent="0.2">
      <c r="B155" s="192"/>
      <c r="C155" s="192" t="s">
        <v>60</v>
      </c>
      <c r="D155" s="184">
        <f>'Warengruppen, KV'!E27</f>
        <v>0</v>
      </c>
    </row>
    <row r="156" spans="2:4" x14ac:dyDescent="0.2">
      <c r="B156" s="191" t="s">
        <v>146</v>
      </c>
      <c r="C156" s="191"/>
      <c r="D156" s="184">
        <f>'Warengruppen, KV'!E28</f>
        <v>0</v>
      </c>
    </row>
    <row r="157" spans="2:4" x14ac:dyDescent="0.2">
      <c r="B157" s="191" t="s">
        <v>62</v>
      </c>
      <c r="C157" s="191"/>
      <c r="D157" s="184">
        <f>'Warengruppen, KV'!E29</f>
        <v>0</v>
      </c>
    </row>
    <row r="158" spans="2:4" x14ac:dyDescent="0.2">
      <c r="B158" s="192"/>
      <c r="C158" s="192" t="s">
        <v>147</v>
      </c>
      <c r="D158" s="184">
        <f>'Warengruppen, KV'!E30</f>
        <v>0</v>
      </c>
    </row>
    <row r="159" spans="2:4" x14ac:dyDescent="0.2">
      <c r="B159" s="192"/>
      <c r="C159" s="192" t="s">
        <v>148</v>
      </c>
      <c r="D159" s="184">
        <f>'Warengruppen, KV'!E31</f>
        <v>0</v>
      </c>
    </row>
    <row r="160" spans="2:4" x14ac:dyDescent="0.2">
      <c r="B160" s="191" t="s">
        <v>65</v>
      </c>
      <c r="C160" s="191"/>
      <c r="D160" s="184">
        <f>'Warengruppen, KV'!E32</f>
        <v>0</v>
      </c>
    </row>
    <row r="161" spans="2:4" x14ac:dyDescent="0.2">
      <c r="B161" s="192"/>
      <c r="C161" s="192" t="s">
        <v>63</v>
      </c>
      <c r="D161" s="184">
        <f>'Warengruppen, KV'!E33</f>
        <v>0</v>
      </c>
    </row>
    <row r="162" spans="2:4" x14ac:dyDescent="0.2">
      <c r="B162" s="192"/>
      <c r="C162" s="192" t="s">
        <v>64</v>
      </c>
      <c r="D162" s="184">
        <f>'Warengruppen, KV'!E34</f>
        <v>0</v>
      </c>
    </row>
    <row r="163" spans="2:4" x14ac:dyDescent="0.2">
      <c r="B163" s="191" t="s">
        <v>72</v>
      </c>
      <c r="C163" s="191"/>
      <c r="D163" s="184">
        <f>'Warengruppen, KV'!E35</f>
        <v>0</v>
      </c>
    </row>
    <row r="164" spans="2:4" x14ac:dyDescent="0.2">
      <c r="B164" s="192"/>
      <c r="C164" s="192" t="s">
        <v>66</v>
      </c>
      <c r="D164" s="184">
        <f>'Warengruppen, KV'!E36</f>
        <v>0</v>
      </c>
    </row>
    <row r="165" spans="2:4" x14ac:dyDescent="0.2">
      <c r="B165" s="192"/>
      <c r="C165" s="192" t="s">
        <v>67</v>
      </c>
      <c r="D165" s="184">
        <f>'Warengruppen, KV'!E37</f>
        <v>0</v>
      </c>
    </row>
    <row r="166" spans="2:4" x14ac:dyDescent="0.2">
      <c r="B166" s="192"/>
      <c r="C166" s="192" t="s">
        <v>68</v>
      </c>
      <c r="D166" s="184">
        <f>'Warengruppen, KV'!E38</f>
        <v>0</v>
      </c>
    </row>
    <row r="167" spans="2:4" x14ac:dyDescent="0.2">
      <c r="B167" s="192"/>
      <c r="C167" s="192" t="s">
        <v>149</v>
      </c>
      <c r="D167" s="184">
        <f>'Warengruppen, KV'!E39</f>
        <v>0</v>
      </c>
    </row>
    <row r="168" spans="2:4" x14ac:dyDescent="0.2">
      <c r="B168" s="192"/>
      <c r="C168" s="192" t="s">
        <v>69</v>
      </c>
      <c r="D168" s="184">
        <f>'Warengruppen, KV'!E40</f>
        <v>0</v>
      </c>
    </row>
    <row r="169" spans="2:4" x14ac:dyDescent="0.2">
      <c r="B169" s="193"/>
      <c r="C169" s="193" t="s">
        <v>70</v>
      </c>
      <c r="D169" s="184">
        <f>'Warengruppen, KV'!E41</f>
        <v>0</v>
      </c>
    </row>
    <row r="170" spans="2:4" x14ac:dyDescent="0.2">
      <c r="B170" s="193"/>
      <c r="C170" s="193" t="s">
        <v>71</v>
      </c>
      <c r="D170" s="184">
        <f>'Warengruppen, KV'!E42</f>
        <v>0</v>
      </c>
    </row>
    <row r="171" spans="2:4" x14ac:dyDescent="0.2">
      <c r="B171" s="194" t="s">
        <v>73</v>
      </c>
      <c r="C171" s="194"/>
      <c r="D171" s="184">
        <f>'Warengruppen, KV'!E43</f>
        <v>0</v>
      </c>
    </row>
    <row r="172" spans="2:4" x14ac:dyDescent="0.2">
      <c r="B172" s="195"/>
      <c r="C172" s="195"/>
    </row>
    <row r="173" spans="2:4" x14ac:dyDescent="0.2">
      <c r="B173" s="195"/>
      <c r="C173" s="195"/>
    </row>
    <row r="174" spans="2:4" x14ac:dyDescent="0.2">
      <c r="B174" s="180" t="s">
        <v>178</v>
      </c>
      <c r="C174" s="195"/>
    </row>
    <row r="175" spans="2:4" x14ac:dyDescent="0.2">
      <c r="B175" s="180" t="s">
        <v>178</v>
      </c>
      <c r="C175" s="195"/>
    </row>
    <row r="176" spans="2:4" x14ac:dyDescent="0.2">
      <c r="B176" s="180" t="s">
        <v>178</v>
      </c>
      <c r="C176" s="195"/>
    </row>
    <row r="177" spans="1:4" x14ac:dyDescent="0.2">
      <c r="B177" s="180" t="s">
        <v>178</v>
      </c>
      <c r="C177" s="195"/>
    </row>
    <row r="178" spans="1:4" x14ac:dyDescent="0.2">
      <c r="B178" s="195"/>
      <c r="C178" s="195"/>
    </row>
    <row r="179" spans="1:4" x14ac:dyDescent="0.2">
      <c r="A179" s="179" t="s">
        <v>193</v>
      </c>
      <c r="B179" s="195"/>
      <c r="C179" s="195"/>
    </row>
    <row r="180" spans="1:4" x14ac:dyDescent="0.2">
      <c r="B180" s="195"/>
      <c r="C180" s="195"/>
    </row>
    <row r="181" spans="1:4" x14ac:dyDescent="0.2">
      <c r="B181" s="191" t="s">
        <v>48</v>
      </c>
      <c r="C181" s="191"/>
      <c r="D181" s="184">
        <f>'Warengruppen, KV'!F12</f>
        <v>0</v>
      </c>
    </row>
    <row r="182" spans="1:4" x14ac:dyDescent="0.2">
      <c r="B182" s="192"/>
      <c r="C182" s="192" t="s">
        <v>145</v>
      </c>
      <c r="D182" s="184">
        <f>'Warengruppen, KV'!F13</f>
        <v>0</v>
      </c>
    </row>
    <row r="183" spans="1:4" x14ac:dyDescent="0.2">
      <c r="B183" s="192"/>
      <c r="C183" s="192" t="s">
        <v>47</v>
      </c>
      <c r="D183" s="184">
        <f>'Warengruppen, KV'!F14</f>
        <v>0</v>
      </c>
    </row>
    <row r="184" spans="1:4" x14ac:dyDescent="0.2">
      <c r="B184" s="191" t="s">
        <v>51</v>
      </c>
      <c r="C184" s="191"/>
      <c r="D184" s="184">
        <f>'Warengruppen, KV'!F15</f>
        <v>0</v>
      </c>
    </row>
    <row r="185" spans="1:4" x14ac:dyDescent="0.2">
      <c r="B185" s="192"/>
      <c r="C185" s="192" t="s">
        <v>49</v>
      </c>
      <c r="D185" s="184">
        <f>'Warengruppen, KV'!F16</f>
        <v>0</v>
      </c>
    </row>
    <row r="186" spans="1:4" x14ac:dyDescent="0.2">
      <c r="B186" s="192"/>
      <c r="C186" s="192" t="s">
        <v>50</v>
      </c>
      <c r="D186" s="184">
        <f>'Warengruppen, KV'!F17</f>
        <v>0</v>
      </c>
    </row>
    <row r="187" spans="1:4" x14ac:dyDescent="0.2">
      <c r="B187" s="191" t="s">
        <v>55</v>
      </c>
      <c r="C187" s="191"/>
      <c r="D187" s="184">
        <f>'Warengruppen, KV'!F18</f>
        <v>0</v>
      </c>
    </row>
    <row r="188" spans="1:4" x14ac:dyDescent="0.2">
      <c r="B188" s="192"/>
      <c r="C188" s="192" t="s">
        <v>52</v>
      </c>
      <c r="D188" s="184">
        <f>'Warengruppen, KV'!F19</f>
        <v>0</v>
      </c>
    </row>
    <row r="189" spans="1:4" x14ac:dyDescent="0.2">
      <c r="B189" s="192"/>
      <c r="C189" s="192" t="s">
        <v>53</v>
      </c>
      <c r="D189" s="184">
        <f>'Warengruppen, KV'!F20</f>
        <v>0</v>
      </c>
    </row>
    <row r="190" spans="1:4" x14ac:dyDescent="0.2">
      <c r="B190" s="192"/>
      <c r="C190" s="192" t="s">
        <v>54</v>
      </c>
      <c r="D190" s="184">
        <f>'Warengruppen, KV'!F21</f>
        <v>0</v>
      </c>
    </row>
    <row r="191" spans="1:4" x14ac:dyDescent="0.2">
      <c r="B191" s="191" t="s">
        <v>61</v>
      </c>
      <c r="C191" s="191"/>
      <c r="D191" s="184">
        <f>'Warengruppen, KV'!F22</f>
        <v>0</v>
      </c>
    </row>
    <row r="192" spans="1:4" x14ac:dyDescent="0.2">
      <c r="B192" s="192"/>
      <c r="C192" s="192" t="s">
        <v>56</v>
      </c>
      <c r="D192" s="184">
        <f>'Warengruppen, KV'!F23</f>
        <v>0</v>
      </c>
    </row>
    <row r="193" spans="2:4" x14ac:dyDescent="0.2">
      <c r="B193" s="192"/>
      <c r="C193" s="192" t="s">
        <v>57</v>
      </c>
      <c r="D193" s="184">
        <f>'Warengruppen, KV'!F24</f>
        <v>0</v>
      </c>
    </row>
    <row r="194" spans="2:4" x14ac:dyDescent="0.2">
      <c r="B194" s="192"/>
      <c r="C194" s="192" t="s">
        <v>58</v>
      </c>
      <c r="D194" s="184">
        <f>'Warengruppen, KV'!F25</f>
        <v>0</v>
      </c>
    </row>
    <row r="195" spans="2:4" x14ac:dyDescent="0.2">
      <c r="B195" s="192"/>
      <c r="C195" s="192" t="s">
        <v>59</v>
      </c>
      <c r="D195" s="184">
        <f>'Warengruppen, KV'!F26</f>
        <v>0</v>
      </c>
    </row>
    <row r="196" spans="2:4" x14ac:dyDescent="0.2">
      <c r="B196" s="192"/>
      <c r="C196" s="192" t="s">
        <v>60</v>
      </c>
      <c r="D196" s="184">
        <f>'Warengruppen, KV'!F27</f>
        <v>0</v>
      </c>
    </row>
    <row r="197" spans="2:4" x14ac:dyDescent="0.2">
      <c r="B197" s="191" t="s">
        <v>146</v>
      </c>
      <c r="C197" s="191"/>
      <c r="D197" s="184">
        <f>'Warengruppen, KV'!F28</f>
        <v>0</v>
      </c>
    </row>
    <row r="198" spans="2:4" x14ac:dyDescent="0.2">
      <c r="B198" s="191" t="s">
        <v>62</v>
      </c>
      <c r="C198" s="191"/>
      <c r="D198" s="184">
        <f>'Warengruppen, KV'!F29</f>
        <v>0</v>
      </c>
    </row>
    <row r="199" spans="2:4" x14ac:dyDescent="0.2">
      <c r="B199" s="192"/>
      <c r="C199" s="192" t="s">
        <v>147</v>
      </c>
      <c r="D199" s="184">
        <f>'Warengruppen, KV'!F30</f>
        <v>0</v>
      </c>
    </row>
    <row r="200" spans="2:4" x14ac:dyDescent="0.2">
      <c r="B200" s="192"/>
      <c r="C200" s="192" t="s">
        <v>148</v>
      </c>
      <c r="D200" s="184">
        <f>'Warengruppen, KV'!F31</f>
        <v>0</v>
      </c>
    </row>
    <row r="201" spans="2:4" x14ac:dyDescent="0.2">
      <c r="B201" s="191" t="s">
        <v>65</v>
      </c>
      <c r="C201" s="191"/>
      <c r="D201" s="184">
        <f>'Warengruppen, KV'!F32</f>
        <v>0</v>
      </c>
    </row>
    <row r="202" spans="2:4" x14ac:dyDescent="0.2">
      <c r="B202" s="192"/>
      <c r="C202" s="192" t="s">
        <v>63</v>
      </c>
      <c r="D202" s="184">
        <f>'Warengruppen, KV'!F33</f>
        <v>0</v>
      </c>
    </row>
    <row r="203" spans="2:4" x14ac:dyDescent="0.2">
      <c r="B203" s="192"/>
      <c r="C203" s="192" t="s">
        <v>64</v>
      </c>
      <c r="D203" s="184">
        <f>'Warengruppen, KV'!F34</f>
        <v>0</v>
      </c>
    </row>
    <row r="204" spans="2:4" x14ac:dyDescent="0.2">
      <c r="B204" s="191" t="s">
        <v>72</v>
      </c>
      <c r="C204" s="191"/>
      <c r="D204" s="184">
        <f>'Warengruppen, KV'!F35</f>
        <v>0</v>
      </c>
    </row>
    <row r="205" spans="2:4" x14ac:dyDescent="0.2">
      <c r="B205" s="192"/>
      <c r="C205" s="192" t="s">
        <v>66</v>
      </c>
      <c r="D205" s="184">
        <f>'Warengruppen, KV'!F36</f>
        <v>0</v>
      </c>
    </row>
    <row r="206" spans="2:4" x14ac:dyDescent="0.2">
      <c r="B206" s="192"/>
      <c r="C206" s="192" t="s">
        <v>67</v>
      </c>
      <c r="D206" s="184">
        <f>'Warengruppen, KV'!F37</f>
        <v>0</v>
      </c>
    </row>
    <row r="207" spans="2:4" x14ac:dyDescent="0.2">
      <c r="B207" s="192"/>
      <c r="C207" s="192" t="s">
        <v>68</v>
      </c>
      <c r="D207" s="184">
        <f>'Warengruppen, KV'!F38</f>
        <v>0</v>
      </c>
    </row>
    <row r="208" spans="2:4" x14ac:dyDescent="0.2">
      <c r="B208" s="192"/>
      <c r="C208" s="192" t="s">
        <v>149</v>
      </c>
      <c r="D208" s="184">
        <f>'Warengruppen, KV'!F39</f>
        <v>0</v>
      </c>
    </row>
    <row r="209" spans="1:4" x14ac:dyDescent="0.2">
      <c r="B209" s="192"/>
      <c r="C209" s="192" t="s">
        <v>69</v>
      </c>
      <c r="D209" s="184">
        <f>'Warengruppen, KV'!F40</f>
        <v>0</v>
      </c>
    </row>
    <row r="210" spans="1:4" x14ac:dyDescent="0.2">
      <c r="B210" s="193"/>
      <c r="C210" s="193" t="s">
        <v>70</v>
      </c>
      <c r="D210" s="184">
        <f>'Warengruppen, KV'!F41</f>
        <v>0</v>
      </c>
    </row>
    <row r="211" spans="1:4" x14ac:dyDescent="0.2">
      <c r="B211" s="193"/>
      <c r="C211" s="193" t="s">
        <v>71</v>
      </c>
      <c r="D211" s="184">
        <f>'Warengruppen, KV'!F42</f>
        <v>0</v>
      </c>
    </row>
    <row r="212" spans="1:4" x14ac:dyDescent="0.2">
      <c r="B212" s="194" t="s">
        <v>73</v>
      </c>
      <c r="C212" s="194"/>
      <c r="D212" s="184">
        <f>'Warengruppen, KV'!F43</f>
        <v>0</v>
      </c>
    </row>
    <row r="213" spans="1:4" x14ac:dyDescent="0.2">
      <c r="B213" s="194" t="s">
        <v>13</v>
      </c>
      <c r="C213" s="194"/>
      <c r="D213" s="184" t="e">
        <f>'Warengruppen, KV'!F44</f>
        <v>#DIV/0!</v>
      </c>
    </row>
    <row r="214" spans="1:4" x14ac:dyDescent="0.2">
      <c r="B214" s="195"/>
      <c r="C214" s="195"/>
    </row>
    <row r="215" spans="1:4" x14ac:dyDescent="0.2">
      <c r="B215" s="195"/>
      <c r="C215" s="195"/>
    </row>
    <row r="216" spans="1:4" x14ac:dyDescent="0.2">
      <c r="B216" s="180" t="s">
        <v>178</v>
      </c>
      <c r="C216" s="195"/>
    </row>
    <row r="217" spans="1:4" x14ac:dyDescent="0.2">
      <c r="B217" s="180" t="s">
        <v>178</v>
      </c>
      <c r="C217" s="195"/>
    </row>
    <row r="218" spans="1:4" x14ac:dyDescent="0.2">
      <c r="B218" s="180" t="s">
        <v>178</v>
      </c>
      <c r="C218" s="195"/>
    </row>
    <row r="219" spans="1:4" x14ac:dyDescent="0.2">
      <c r="B219" s="180" t="s">
        <v>178</v>
      </c>
    </row>
    <row r="220" spans="1:4" x14ac:dyDescent="0.2">
      <c r="B220" s="180"/>
    </row>
    <row r="221" spans="1:4" x14ac:dyDescent="0.2">
      <c r="A221" s="179" t="s">
        <v>196</v>
      </c>
      <c r="B221" s="180"/>
    </row>
    <row r="222" spans="1:4" x14ac:dyDescent="0.2">
      <c r="B222" s="184" t="s">
        <v>108</v>
      </c>
      <c r="C222" s="184"/>
      <c r="D222" s="184">
        <f>'Warengruppen, KV'!L15</f>
        <v>0</v>
      </c>
    </row>
    <row r="223" spans="1:4" x14ac:dyDescent="0.2">
      <c r="B223" s="184" t="s">
        <v>87</v>
      </c>
      <c r="C223" s="184"/>
      <c r="D223" s="184">
        <f>'Warengruppen, KV'!L16</f>
        <v>0</v>
      </c>
    </row>
    <row r="224" spans="1:4" x14ac:dyDescent="0.2">
      <c r="B224" s="184" t="s">
        <v>88</v>
      </c>
      <c r="C224" s="184"/>
      <c r="D224" s="184">
        <f>'Warengruppen, KV'!L17</f>
        <v>0</v>
      </c>
    </row>
    <row r="225" spans="1:4" x14ac:dyDescent="0.2">
      <c r="B225" s="184" t="s">
        <v>89</v>
      </c>
      <c r="C225" s="184"/>
      <c r="D225" s="184">
        <f>'Warengruppen, KV'!L18</f>
        <v>0</v>
      </c>
    </row>
    <row r="226" spans="1:4" x14ac:dyDescent="0.2">
      <c r="B226" s="184" t="s">
        <v>113</v>
      </c>
      <c r="C226" s="184"/>
      <c r="D226" s="184">
        <f>'Warengruppen, KV'!L19</f>
        <v>0</v>
      </c>
    </row>
    <row r="227" spans="1:4" x14ac:dyDescent="0.2">
      <c r="B227" s="184" t="s">
        <v>109</v>
      </c>
      <c r="C227" s="184"/>
      <c r="D227" s="184">
        <f>'Warengruppen, KV'!L20</f>
        <v>0</v>
      </c>
    </row>
    <row r="228" spans="1:4" x14ac:dyDescent="0.2">
      <c r="B228" s="184" t="s">
        <v>110</v>
      </c>
      <c r="C228" s="184"/>
      <c r="D228" s="184">
        <f>'Warengruppen, KV'!L21</f>
        <v>0</v>
      </c>
    </row>
    <row r="229" spans="1:4" x14ac:dyDescent="0.2">
      <c r="B229" s="184" t="s">
        <v>91</v>
      </c>
      <c r="C229" s="184"/>
      <c r="D229" s="184">
        <f>'Warengruppen, KV'!L22</f>
        <v>0</v>
      </c>
    </row>
    <row r="230" spans="1:4" x14ac:dyDescent="0.2">
      <c r="B230" s="184" t="s">
        <v>90</v>
      </c>
      <c r="C230" s="184"/>
      <c r="D230" s="184">
        <f>'Warengruppen, KV'!L23</f>
        <v>0</v>
      </c>
    </row>
    <row r="231" spans="1:4" x14ac:dyDescent="0.2">
      <c r="B231" s="184" t="s">
        <v>111</v>
      </c>
      <c r="C231" s="184"/>
      <c r="D231" s="184">
        <f>'Warengruppen, KV'!L24</f>
        <v>0</v>
      </c>
    </row>
    <row r="233" spans="1:4" x14ac:dyDescent="0.2">
      <c r="B233" s="180" t="s">
        <v>178</v>
      </c>
    </row>
    <row r="234" spans="1:4" x14ac:dyDescent="0.2">
      <c r="B234" s="180" t="s">
        <v>178</v>
      </c>
    </row>
    <row r="235" spans="1:4" x14ac:dyDescent="0.2">
      <c r="B235" s="180" t="s">
        <v>178</v>
      </c>
    </row>
    <row r="236" spans="1:4" x14ac:dyDescent="0.2">
      <c r="B236" s="180" t="s">
        <v>178</v>
      </c>
    </row>
    <row r="237" spans="1:4" x14ac:dyDescent="0.2">
      <c r="B237" s="180"/>
    </row>
    <row r="238" spans="1:4" x14ac:dyDescent="0.2">
      <c r="A238" s="179" t="s">
        <v>197</v>
      </c>
    </row>
    <row r="240" spans="1:4" ht="12.75" customHeight="1" x14ac:dyDescent="0.2">
      <c r="B240" s="504" t="s">
        <v>150</v>
      </c>
      <c r="C240" s="505"/>
      <c r="D240" s="184">
        <f>'Warengruppen, KV'!L31</f>
        <v>0</v>
      </c>
    </row>
    <row r="241" spans="1:4" ht="12.75" customHeight="1" x14ac:dyDescent="0.2">
      <c r="B241" s="504" t="s">
        <v>154</v>
      </c>
      <c r="C241" s="505"/>
      <c r="D241" s="184">
        <f>'Warengruppen, KV'!L32</f>
        <v>0</v>
      </c>
    </row>
    <row r="242" spans="1:4" x14ac:dyDescent="0.2">
      <c r="B242" s="183" t="s">
        <v>155</v>
      </c>
      <c r="C242" s="184"/>
      <c r="D242" s="184">
        <f>'Warengruppen, KV'!L34</f>
        <v>0</v>
      </c>
    </row>
    <row r="244" spans="1:4" x14ac:dyDescent="0.2">
      <c r="B244" s="180" t="s">
        <v>178</v>
      </c>
    </row>
    <row r="245" spans="1:4" x14ac:dyDescent="0.2">
      <c r="B245" s="180" t="s">
        <v>178</v>
      </c>
    </row>
    <row r="246" spans="1:4" x14ac:dyDescent="0.2">
      <c r="B246" s="180" t="s">
        <v>178</v>
      </c>
    </row>
    <row r="247" spans="1:4" x14ac:dyDescent="0.2">
      <c r="B247" s="180" t="s">
        <v>178</v>
      </c>
    </row>
    <row r="249" spans="1:4" x14ac:dyDescent="0.2">
      <c r="A249" s="179" t="s">
        <v>194</v>
      </c>
      <c r="B249" s="180"/>
    </row>
    <row r="250" spans="1:4" x14ac:dyDescent="0.2">
      <c r="B250" s="180"/>
    </row>
    <row r="251" spans="1:4" x14ac:dyDescent="0.2">
      <c r="B251" s="179" t="s">
        <v>93</v>
      </c>
    </row>
    <row r="252" spans="1:4" x14ac:dyDescent="0.2">
      <c r="B252" s="196" t="s">
        <v>200</v>
      </c>
      <c r="C252" s="183"/>
      <c r="D252" s="183">
        <f>'KV Küchen'!F6</f>
        <v>0</v>
      </c>
    </row>
    <row r="253" spans="1:4" x14ac:dyDescent="0.2">
      <c r="B253" s="179" t="s">
        <v>195</v>
      </c>
    </row>
    <row r="254" spans="1:4" x14ac:dyDescent="0.2">
      <c r="B254" s="196" t="s">
        <v>208</v>
      </c>
      <c r="C254" s="183"/>
      <c r="D254" s="183">
        <f>'KV Küchen'!G6</f>
        <v>0</v>
      </c>
    </row>
    <row r="255" spans="1:4" x14ac:dyDescent="0.2">
      <c r="B255" s="180"/>
    </row>
    <row r="256" spans="1:4" x14ac:dyDescent="0.2">
      <c r="B256" s="180" t="s">
        <v>178</v>
      </c>
    </row>
    <row r="257" spans="1:4" x14ac:dyDescent="0.2">
      <c r="B257" s="180" t="s">
        <v>178</v>
      </c>
    </row>
    <row r="258" spans="1:4" x14ac:dyDescent="0.2">
      <c r="B258" s="180" t="s">
        <v>178</v>
      </c>
    </row>
    <row r="259" spans="1:4" x14ac:dyDescent="0.2">
      <c r="B259" s="180" t="s">
        <v>178</v>
      </c>
    </row>
    <row r="261" spans="1:4" x14ac:dyDescent="0.2">
      <c r="A261" s="179" t="s">
        <v>188</v>
      </c>
    </row>
    <row r="263" spans="1:4" x14ac:dyDescent="0.2">
      <c r="B263" s="197" t="s">
        <v>189</v>
      </c>
      <c r="C263" s="198"/>
      <c r="D263" s="198">
        <f>Liquidität!F9</f>
        <v>0</v>
      </c>
    </row>
    <row r="264" spans="1:4" x14ac:dyDescent="0.2">
      <c r="B264" s="199" t="s">
        <v>190</v>
      </c>
      <c r="C264" s="198"/>
      <c r="D264" s="198">
        <f>Liquidität!F11</f>
        <v>0</v>
      </c>
    </row>
    <row r="265" spans="1:4" x14ac:dyDescent="0.2">
      <c r="B265" s="197" t="s">
        <v>191</v>
      </c>
      <c r="C265" s="198"/>
      <c r="D265" s="198">
        <f>Liquidität!F13</f>
        <v>0</v>
      </c>
    </row>
    <row r="266" spans="1:4" x14ac:dyDescent="0.2">
      <c r="B266" s="199" t="s">
        <v>201</v>
      </c>
      <c r="C266" s="197"/>
      <c r="D266" s="197">
        <f>Liquidität!F15</f>
        <v>0</v>
      </c>
    </row>
    <row r="267" spans="1:4" x14ac:dyDescent="0.2">
      <c r="B267" s="199" t="s">
        <v>202</v>
      </c>
      <c r="C267" s="198"/>
      <c r="D267" s="198">
        <f>Liquidität!F17</f>
        <v>0</v>
      </c>
    </row>
    <row r="269" spans="1:4" x14ac:dyDescent="0.2">
      <c r="B269" s="180" t="s">
        <v>178</v>
      </c>
    </row>
    <row r="270" spans="1:4" ht="12" customHeight="1" x14ac:dyDescent="0.2">
      <c r="B270" s="180" t="s">
        <v>178</v>
      </c>
    </row>
    <row r="271" spans="1:4" x14ac:dyDescent="0.2">
      <c r="B271" s="180" t="s">
        <v>178</v>
      </c>
    </row>
    <row r="272" spans="1:4" x14ac:dyDescent="0.2">
      <c r="B272" s="180" t="s">
        <v>178</v>
      </c>
    </row>
    <row r="274" spans="1:4" x14ac:dyDescent="0.2">
      <c r="A274" s="179" t="s">
        <v>198</v>
      </c>
      <c r="D274" s="184" t="e">
        <f>Strukturdaten!H23+Strukturdaten!P11+'vorläufige GuV'!F29+Monatsumsätze!D21+Monatsumsätze!E21+Betriebskosten!G45+'Warengruppen, KV'!E44+'Warengruppen, KV'!F44+'KV Küchen'!F6+'KV Küchen'!G6+Liquidität!F9+Liquidität!F11+Liquidität!F13+Liquidität!F15+Liquidität!F17</f>
        <v>#DIV/0!</v>
      </c>
    </row>
  </sheetData>
  <mergeCells count="3">
    <mergeCell ref="B240:C240"/>
    <mergeCell ref="B241:C241"/>
    <mergeCell ref="B41:C4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7">
    <pageSetUpPr fitToPage="1"/>
  </sheetPr>
  <dimension ref="A1:BW229"/>
  <sheetViews>
    <sheetView workbookViewId="0">
      <selection activeCell="F29" sqref="F29"/>
    </sheetView>
  </sheetViews>
  <sheetFormatPr baseColWidth="10" defaultRowHeight="12.75" x14ac:dyDescent="0.2"/>
  <cols>
    <col min="1" max="1" width="5.140625" style="202" customWidth="1"/>
    <col min="2" max="2" width="11.42578125" style="202"/>
    <col min="3" max="3" width="25" style="202" customWidth="1"/>
    <col min="4" max="4" width="23" style="202" customWidth="1"/>
    <col min="5" max="5" width="20.140625" style="202" customWidth="1"/>
    <col min="6" max="6" width="30" style="202" customWidth="1"/>
    <col min="7" max="7" width="31.42578125" style="202" customWidth="1"/>
    <col min="8" max="8" width="4.42578125" style="202" customWidth="1"/>
    <col min="9" max="16384" width="11.42578125" style="202"/>
  </cols>
  <sheetData>
    <row r="1" spans="1:75" ht="18" x14ac:dyDescent="0.25">
      <c r="A1" s="1"/>
      <c r="B1" s="419" t="s">
        <v>211</v>
      </c>
      <c r="C1" s="300"/>
      <c r="D1" s="300"/>
      <c r="E1" s="300"/>
      <c r="F1" s="300"/>
      <c r="G1" s="300"/>
      <c r="H1" s="30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16.5" customHeight="1" thickBot="1" x14ac:dyDescent="0.25">
      <c r="A2" s="1"/>
      <c r="B2" s="420" t="s">
        <v>359</v>
      </c>
      <c r="C2" s="274"/>
      <c r="D2" s="274"/>
      <c r="E2" s="274"/>
      <c r="F2" s="274"/>
      <c r="G2" s="274"/>
      <c r="H2" s="31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1:75" ht="16.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5" ht="15" customHeight="1" x14ac:dyDescent="0.25">
      <c r="A4" s="1"/>
      <c r="B4" s="383" t="s">
        <v>383</v>
      </c>
      <c r="C4" s="299"/>
      <c r="D4" s="300"/>
      <c r="E4" s="300"/>
      <c r="F4" s="300"/>
      <c r="G4" s="300"/>
      <c r="H4" s="30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ht="54.75" customHeight="1" x14ac:dyDescent="0.2">
      <c r="A5" s="1"/>
      <c r="B5" s="201"/>
      <c r="C5" s="446" t="s">
        <v>382</v>
      </c>
      <c r="D5" s="446"/>
      <c r="E5" s="446"/>
      <c r="F5" s="446"/>
      <c r="G5" s="446"/>
      <c r="H5" s="30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5" x14ac:dyDescent="0.2">
      <c r="A6" s="1"/>
      <c r="B6" s="201"/>
      <c r="C6" s="208"/>
      <c r="D6" s="208"/>
      <c r="E6" s="208"/>
      <c r="F6" s="208"/>
      <c r="G6" s="208"/>
      <c r="H6" s="30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</row>
    <row r="7" spans="1:75" x14ac:dyDescent="0.2">
      <c r="A7" s="1"/>
      <c r="B7" s="201"/>
      <c r="C7" s="279" t="s">
        <v>212</v>
      </c>
      <c r="D7" s="208"/>
      <c r="E7" s="208"/>
      <c r="F7" s="208"/>
      <c r="G7" s="208"/>
      <c r="H7" s="30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75" ht="12.75" customHeight="1" thickBot="1" x14ac:dyDescent="0.25">
      <c r="A8" s="1"/>
      <c r="B8" s="201"/>
      <c r="C8" s="208"/>
      <c r="D8" s="208"/>
      <c r="E8" s="208"/>
      <c r="F8" s="208"/>
      <c r="G8" s="208"/>
      <c r="H8" s="30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</row>
    <row r="9" spans="1:75" ht="13.5" customHeight="1" thickBot="1" x14ac:dyDescent="0.25">
      <c r="A9" s="1"/>
      <c r="B9" s="201"/>
      <c r="C9" s="388" t="s">
        <v>213</v>
      </c>
      <c r="D9" s="389" t="s">
        <v>214</v>
      </c>
      <c r="E9" s="390" t="s">
        <v>215</v>
      </c>
      <c r="F9" s="391" t="s">
        <v>216</v>
      </c>
      <c r="G9" s="208"/>
      <c r="H9" s="30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5" x14ac:dyDescent="0.2">
      <c r="A10" s="1"/>
      <c r="B10" s="201"/>
      <c r="C10" s="392" t="s">
        <v>217</v>
      </c>
      <c r="D10" s="393" t="s">
        <v>218</v>
      </c>
      <c r="E10" s="394"/>
      <c r="F10" s="395"/>
      <c r="G10" s="208"/>
      <c r="H10" s="30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75" x14ac:dyDescent="0.2">
      <c r="A11" s="1"/>
      <c r="B11" s="201"/>
      <c r="C11" s="396" t="s">
        <v>219</v>
      </c>
      <c r="D11" s="397" t="s">
        <v>218</v>
      </c>
      <c r="E11" s="398"/>
      <c r="F11" s="399"/>
      <c r="G11" s="208"/>
      <c r="H11" s="30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</row>
    <row r="12" spans="1:75" x14ac:dyDescent="0.2">
      <c r="A12" s="1"/>
      <c r="B12" s="201"/>
      <c r="C12" s="396" t="s">
        <v>220</v>
      </c>
      <c r="D12" s="400"/>
      <c r="E12" s="401" t="s">
        <v>218</v>
      </c>
      <c r="F12" s="399"/>
      <c r="G12" s="208"/>
      <c r="H12" s="30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</row>
    <row r="13" spans="1:75" ht="14.25" customHeight="1" x14ac:dyDescent="0.2">
      <c r="A13" s="1"/>
      <c r="B13" s="201"/>
      <c r="C13" s="396" t="s">
        <v>221</v>
      </c>
      <c r="D13" s="400"/>
      <c r="E13" s="401" t="s">
        <v>218</v>
      </c>
      <c r="F13" s="399"/>
      <c r="G13" s="208"/>
      <c r="H13" s="30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1:75" x14ac:dyDescent="0.2">
      <c r="A14" s="1"/>
      <c r="B14" s="201"/>
      <c r="C14" s="396" t="s">
        <v>222</v>
      </c>
      <c r="D14" s="400"/>
      <c r="E14" s="401" t="s">
        <v>218</v>
      </c>
      <c r="F14" s="399"/>
      <c r="G14" s="208"/>
      <c r="H14" s="30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75" x14ac:dyDescent="0.2">
      <c r="A15" s="1"/>
      <c r="B15" s="201"/>
      <c r="C15" s="396" t="s">
        <v>223</v>
      </c>
      <c r="D15" s="400"/>
      <c r="E15" s="401" t="s">
        <v>218</v>
      </c>
      <c r="F15" s="399"/>
      <c r="G15" s="208"/>
      <c r="H15" s="30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</row>
    <row r="16" spans="1:75" x14ac:dyDescent="0.2">
      <c r="A16" s="1"/>
      <c r="B16" s="201"/>
      <c r="C16" s="396" t="s">
        <v>224</v>
      </c>
      <c r="D16" s="400"/>
      <c r="E16" s="401" t="s">
        <v>218</v>
      </c>
      <c r="F16" s="399"/>
      <c r="G16" s="208"/>
      <c r="H16" s="30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</row>
    <row r="17" spans="1:75" x14ac:dyDescent="0.2">
      <c r="A17" s="1"/>
      <c r="B17" s="201"/>
      <c r="C17" s="396" t="s">
        <v>225</v>
      </c>
      <c r="D17" s="400"/>
      <c r="E17" s="401" t="s">
        <v>218</v>
      </c>
      <c r="F17" s="399"/>
      <c r="G17" s="208"/>
      <c r="H17" s="30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x14ac:dyDescent="0.2">
      <c r="A18" s="1"/>
      <c r="B18" s="201"/>
      <c r="C18" s="396" t="s">
        <v>226</v>
      </c>
      <c r="D18" s="400"/>
      <c r="E18" s="398"/>
      <c r="F18" s="402" t="s">
        <v>218</v>
      </c>
      <c r="G18" s="208"/>
      <c r="H18" s="30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x14ac:dyDescent="0.2">
      <c r="A19" s="1"/>
      <c r="B19" s="201"/>
      <c r="C19" s="396" t="s">
        <v>227</v>
      </c>
      <c r="D19" s="400"/>
      <c r="E19" s="398"/>
      <c r="F19" s="402" t="s">
        <v>218</v>
      </c>
      <c r="G19" s="208"/>
      <c r="H19" s="30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x14ac:dyDescent="0.2">
      <c r="A20" s="1"/>
      <c r="B20" s="201"/>
      <c r="C20" s="396" t="s">
        <v>228</v>
      </c>
      <c r="D20" s="400"/>
      <c r="E20" s="398"/>
      <c r="F20" s="402" t="s">
        <v>218</v>
      </c>
      <c r="G20" s="208"/>
      <c r="H20" s="30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</row>
    <row r="21" spans="1:75" ht="13.5" thickBot="1" x14ac:dyDescent="0.25">
      <c r="A21" s="1"/>
      <c r="B21" s="201"/>
      <c r="C21" s="403" t="s">
        <v>229</v>
      </c>
      <c r="D21" s="404" t="s">
        <v>218</v>
      </c>
      <c r="E21" s="405"/>
      <c r="F21" s="406"/>
      <c r="G21" s="208"/>
      <c r="H21" s="30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1:75" ht="16.5" thickBot="1" x14ac:dyDescent="0.3">
      <c r="A22" s="1"/>
      <c r="B22" s="309"/>
      <c r="C22" s="384"/>
      <c r="D22" s="385"/>
      <c r="E22" s="386"/>
      <c r="F22" s="386"/>
      <c r="G22" s="274"/>
      <c r="H22" s="31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ht="13.5" thickBo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 ht="15.75" x14ac:dyDescent="0.25">
      <c r="A24" s="1"/>
      <c r="B24" s="383" t="s">
        <v>230</v>
      </c>
      <c r="C24" s="407"/>
      <c r="D24" s="408"/>
      <c r="E24" s="407"/>
      <c r="F24" s="408"/>
      <c r="G24" s="300"/>
      <c r="H24" s="30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1:75" ht="27" customHeight="1" x14ac:dyDescent="0.2">
      <c r="A25" s="1"/>
      <c r="B25" s="447" t="s">
        <v>388</v>
      </c>
      <c r="C25" s="446"/>
      <c r="D25" s="446"/>
      <c r="E25" s="446"/>
      <c r="F25" s="446"/>
      <c r="G25" s="446"/>
      <c r="H25" s="30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1:75" ht="27" customHeight="1" thickBot="1" x14ac:dyDescent="0.25">
      <c r="A26" s="1"/>
      <c r="B26" s="418"/>
      <c r="H26" s="30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1:75" x14ac:dyDescent="0.2">
      <c r="A27" s="1"/>
      <c r="B27" s="201"/>
      <c r="F27" s="244" t="s">
        <v>231</v>
      </c>
      <c r="G27" s="245" t="s">
        <v>231</v>
      </c>
      <c r="H27" s="30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1:75" ht="13.5" thickBot="1" x14ac:dyDescent="0.25">
      <c r="A28" s="1"/>
      <c r="B28" s="201"/>
      <c r="F28" s="246" t="s">
        <v>232</v>
      </c>
      <c r="G28" s="247" t="s">
        <v>233</v>
      </c>
      <c r="H28" s="30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1:75" ht="12.75" customHeight="1" x14ac:dyDescent="0.2">
      <c r="A29" s="1"/>
      <c r="B29" s="387"/>
      <c r="C29" s="248" t="s">
        <v>234</v>
      </c>
      <c r="D29" s="249"/>
      <c r="E29" s="250"/>
      <c r="F29" s="313" t="s">
        <v>235</v>
      </c>
      <c r="G29" s="313" t="s">
        <v>235</v>
      </c>
      <c r="H29" s="30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</row>
    <row r="30" spans="1:75" x14ac:dyDescent="0.2">
      <c r="A30" s="1"/>
      <c r="B30" s="387"/>
      <c r="C30" s="251"/>
      <c r="D30" s="252" t="s">
        <v>153</v>
      </c>
      <c r="E30" s="253"/>
      <c r="F30" s="254"/>
      <c r="G30" s="254"/>
      <c r="H30" s="30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</row>
    <row r="31" spans="1:75" x14ac:dyDescent="0.2">
      <c r="A31" s="1"/>
      <c r="B31" s="387"/>
      <c r="C31" s="255" t="s">
        <v>236</v>
      </c>
      <c r="D31" s="256"/>
      <c r="E31" s="257"/>
      <c r="F31" s="314" t="s">
        <v>237</v>
      </c>
      <c r="G31" s="314" t="s">
        <v>238</v>
      </c>
      <c r="H31" s="30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</row>
    <row r="32" spans="1:75" x14ac:dyDescent="0.2">
      <c r="A32" s="1"/>
      <c r="B32" s="387"/>
      <c r="C32" s="251"/>
      <c r="D32" s="252"/>
      <c r="E32" s="257"/>
      <c r="F32" s="254"/>
      <c r="G32" s="254"/>
      <c r="H32" s="30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</row>
    <row r="33" spans="1:75" x14ac:dyDescent="0.2">
      <c r="A33" s="1"/>
      <c r="B33" s="387"/>
      <c r="C33" s="258"/>
      <c r="D33" s="259" t="s">
        <v>239</v>
      </c>
      <c r="F33" s="320" t="s">
        <v>240</v>
      </c>
      <c r="G33" s="320" t="s">
        <v>240</v>
      </c>
      <c r="H33" s="30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</row>
    <row r="34" spans="1:75" x14ac:dyDescent="0.2">
      <c r="A34" s="1"/>
      <c r="B34" s="387"/>
      <c r="C34" s="260"/>
      <c r="D34" s="261" t="s">
        <v>241</v>
      </c>
      <c r="E34" s="325"/>
      <c r="F34" s="322" t="s">
        <v>240</v>
      </c>
      <c r="G34" s="322" t="s">
        <v>240</v>
      </c>
      <c r="H34" s="30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</row>
    <row r="35" spans="1:75" x14ac:dyDescent="0.2">
      <c r="A35" s="1"/>
      <c r="B35" s="387"/>
      <c r="C35" s="260"/>
      <c r="D35" s="323" t="s">
        <v>123</v>
      </c>
      <c r="E35" s="324"/>
      <c r="F35" s="321" t="s">
        <v>242</v>
      </c>
      <c r="G35" s="321" t="s">
        <v>243</v>
      </c>
      <c r="H35" s="30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</row>
    <row r="36" spans="1:75" x14ac:dyDescent="0.2">
      <c r="A36" s="1"/>
      <c r="B36" s="387"/>
      <c r="C36" s="260"/>
      <c r="D36" s="261" t="s">
        <v>124</v>
      </c>
      <c r="F36" s="321" t="s">
        <v>244</v>
      </c>
      <c r="G36" s="321" t="s">
        <v>245</v>
      </c>
      <c r="H36" s="30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1:75" x14ac:dyDescent="0.2">
      <c r="A37" s="1"/>
      <c r="B37" s="387"/>
      <c r="C37" s="263" t="s">
        <v>125</v>
      </c>
      <c r="D37" s="264"/>
      <c r="E37" s="264"/>
      <c r="F37" s="315"/>
      <c r="G37" s="315"/>
      <c r="H37" s="30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</row>
    <row r="38" spans="1:75" x14ac:dyDescent="0.2">
      <c r="A38" s="1"/>
      <c r="B38" s="387"/>
      <c r="C38" s="265"/>
      <c r="D38" s="261" t="s">
        <v>246</v>
      </c>
      <c r="E38" s="264"/>
      <c r="F38" s="262" t="s">
        <v>247</v>
      </c>
      <c r="G38" s="262" t="s">
        <v>248</v>
      </c>
      <c r="H38" s="30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 x14ac:dyDescent="0.2">
      <c r="A39" s="1"/>
      <c r="B39" s="387"/>
      <c r="C39" s="263" t="s">
        <v>127</v>
      </c>
      <c r="D39" s="264"/>
      <c r="E39" s="264"/>
      <c r="F39" s="315"/>
      <c r="G39" s="315"/>
      <c r="H39" s="30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1:75" x14ac:dyDescent="0.2">
      <c r="A40" s="1"/>
      <c r="B40" s="387"/>
      <c r="C40" s="265"/>
      <c r="D40" s="261" t="s">
        <v>340</v>
      </c>
      <c r="E40" s="264"/>
      <c r="F40" s="262" t="s">
        <v>249</v>
      </c>
      <c r="G40" s="262">
        <v>4832</v>
      </c>
      <c r="H40" s="30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1:75" x14ac:dyDescent="0.2">
      <c r="A41" s="1"/>
      <c r="B41" s="387"/>
      <c r="C41" s="266" t="s">
        <v>129</v>
      </c>
      <c r="D41" s="267"/>
      <c r="E41" s="253"/>
      <c r="F41" s="316"/>
      <c r="G41" s="316"/>
      <c r="H41" s="30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1:75" x14ac:dyDescent="0.2">
      <c r="A42" s="1"/>
      <c r="B42" s="387"/>
      <c r="C42" s="251"/>
      <c r="D42" s="252"/>
      <c r="F42" s="254"/>
      <c r="G42" s="254"/>
      <c r="H42" s="30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</row>
    <row r="43" spans="1:75" x14ac:dyDescent="0.2">
      <c r="A43" s="1"/>
      <c r="B43" s="387"/>
      <c r="C43" s="255" t="s">
        <v>341</v>
      </c>
      <c r="D43" s="268"/>
      <c r="E43" s="268"/>
      <c r="F43" s="314" t="s">
        <v>250</v>
      </c>
      <c r="G43" s="314" t="s">
        <v>250</v>
      </c>
      <c r="H43" s="30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</row>
    <row r="44" spans="1:75" x14ac:dyDescent="0.2">
      <c r="A44" s="1"/>
      <c r="B44" s="387"/>
      <c r="C44" s="251"/>
      <c r="D44" s="252"/>
      <c r="E44" s="268"/>
      <c r="F44" s="254"/>
      <c r="G44" s="254"/>
      <c r="H44" s="30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1:75" x14ac:dyDescent="0.2">
      <c r="A45" s="1"/>
      <c r="B45" s="387"/>
      <c r="C45" s="255" t="s">
        <v>140</v>
      </c>
      <c r="D45" s="269"/>
      <c r="E45" s="268"/>
      <c r="F45" s="314" t="s">
        <v>251</v>
      </c>
      <c r="G45" s="314" t="s">
        <v>251</v>
      </c>
      <c r="H45" s="30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1:75" x14ac:dyDescent="0.2">
      <c r="A46" s="1"/>
      <c r="B46" s="387"/>
      <c r="C46" s="270"/>
      <c r="D46" s="208"/>
      <c r="E46" s="268"/>
      <c r="F46" s="254"/>
      <c r="G46" s="254"/>
      <c r="H46" s="30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1:75" x14ac:dyDescent="0.2">
      <c r="A47" s="1"/>
      <c r="B47" s="387"/>
      <c r="C47" s="255" t="s">
        <v>342</v>
      </c>
      <c r="D47" s="271"/>
      <c r="E47" s="268"/>
      <c r="F47" s="314" t="s">
        <v>250</v>
      </c>
      <c r="G47" s="314" t="s">
        <v>250</v>
      </c>
      <c r="H47" s="30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</row>
    <row r="48" spans="1:75" ht="50.25" customHeight="1" x14ac:dyDescent="0.2">
      <c r="A48" s="1"/>
      <c r="B48" s="387"/>
      <c r="C48" s="255"/>
      <c r="D48" s="442" t="s">
        <v>252</v>
      </c>
      <c r="E48" s="443"/>
      <c r="F48" s="319" t="s">
        <v>253</v>
      </c>
      <c r="G48" s="319" t="s">
        <v>254</v>
      </c>
      <c r="H48" s="30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</row>
    <row r="49" spans="1:75" ht="25.5" customHeight="1" x14ac:dyDescent="0.2">
      <c r="A49" s="1"/>
      <c r="B49" s="387"/>
      <c r="C49" s="270"/>
      <c r="D49" s="444" t="s">
        <v>255</v>
      </c>
      <c r="E49" s="445"/>
      <c r="F49" s="318" t="s">
        <v>256</v>
      </c>
      <c r="G49" s="318" t="s">
        <v>257</v>
      </c>
      <c r="H49" s="30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1:75" ht="13.5" thickBot="1" x14ac:dyDescent="0.25">
      <c r="A50" s="1"/>
      <c r="B50" s="387"/>
      <c r="C50" s="272" t="s">
        <v>343</v>
      </c>
      <c r="D50" s="273"/>
      <c r="E50" s="274"/>
      <c r="F50" s="317" t="s">
        <v>250</v>
      </c>
      <c r="G50" s="317" t="s">
        <v>250</v>
      </c>
      <c r="H50" s="30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1:75" x14ac:dyDescent="0.2">
      <c r="A51" s="1"/>
      <c r="B51" s="387"/>
      <c r="C51" s="275"/>
      <c r="D51" s="208"/>
      <c r="F51" s="326"/>
      <c r="G51" s="326"/>
      <c r="H51" s="30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1:75" x14ac:dyDescent="0.2">
      <c r="A52" s="1"/>
      <c r="B52" s="387"/>
      <c r="C52" s="275" t="s">
        <v>344</v>
      </c>
      <c r="D52" s="208"/>
      <c r="F52" s="276"/>
      <c r="G52" s="276"/>
      <c r="H52" s="30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  <row r="53" spans="1:75" x14ac:dyDescent="0.2">
      <c r="A53" s="1"/>
      <c r="B53" s="387"/>
      <c r="C53" s="252" t="s">
        <v>345</v>
      </c>
      <c r="D53" s="208"/>
      <c r="F53" s="276"/>
      <c r="G53" s="276"/>
      <c r="H53" s="30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</row>
    <row r="54" spans="1:75" x14ac:dyDescent="0.2">
      <c r="A54" s="1"/>
      <c r="B54" s="387"/>
      <c r="C54" s="252" t="s">
        <v>258</v>
      </c>
      <c r="D54" s="208"/>
      <c r="F54" s="276"/>
      <c r="G54" s="276"/>
      <c r="H54" s="30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1:75" x14ac:dyDescent="0.2">
      <c r="A55" s="1"/>
      <c r="B55" s="387"/>
      <c r="C55" s="275"/>
      <c r="D55" s="277" t="s">
        <v>259</v>
      </c>
      <c r="E55" s="277"/>
      <c r="F55" s="278" t="s">
        <v>260</v>
      </c>
      <c r="G55" s="276"/>
      <c r="H55" s="30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</row>
    <row r="56" spans="1:75" x14ac:dyDescent="0.2">
      <c r="A56" s="1"/>
      <c r="B56" s="387"/>
      <c r="C56" s="275"/>
      <c r="D56" s="279" t="s">
        <v>261</v>
      </c>
      <c r="E56" s="279"/>
      <c r="F56" s="276"/>
      <c r="G56" s="276"/>
      <c r="H56" s="30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 x14ac:dyDescent="0.2">
      <c r="A57" s="1"/>
      <c r="B57" s="387"/>
      <c r="C57" s="275" t="s">
        <v>346</v>
      </c>
      <c r="D57" s="208"/>
      <c r="F57" s="276"/>
      <c r="G57" s="276"/>
      <c r="H57" s="30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1:75" x14ac:dyDescent="0.2">
      <c r="A58" s="1"/>
      <c r="B58" s="387"/>
      <c r="C58" s="275"/>
      <c r="D58" s="279" t="s">
        <v>262</v>
      </c>
      <c r="F58" s="276"/>
      <c r="G58" s="276"/>
      <c r="H58" s="30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1:75" x14ac:dyDescent="0.2">
      <c r="A59" s="1"/>
      <c r="B59" s="387"/>
      <c r="C59" s="275" t="s">
        <v>347</v>
      </c>
      <c r="D59" s="208"/>
      <c r="F59" s="276"/>
      <c r="G59" s="276"/>
      <c r="H59" s="30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1:75" ht="13.5" thickBot="1" x14ac:dyDescent="0.25">
      <c r="A60" s="1"/>
      <c r="B60" s="409"/>
      <c r="C60" s="274"/>
      <c r="D60" s="274"/>
      <c r="E60" s="274"/>
      <c r="F60" s="274"/>
      <c r="G60" s="274"/>
      <c r="H60" s="31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1:75" ht="13.5" thickBo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1:75" ht="15.75" customHeight="1" x14ac:dyDescent="0.25">
      <c r="A62" s="1"/>
      <c r="B62" s="383" t="s">
        <v>263</v>
      </c>
      <c r="C62" s="300"/>
      <c r="D62" s="300"/>
      <c r="E62" s="300"/>
      <c r="F62" s="300"/>
      <c r="G62" s="300"/>
      <c r="H62" s="30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1:75" ht="29.25" customHeight="1" x14ac:dyDescent="0.2">
      <c r="A63" s="1"/>
      <c r="B63" s="447" t="s">
        <v>388</v>
      </c>
      <c r="C63" s="446"/>
      <c r="D63" s="446"/>
      <c r="E63" s="446"/>
      <c r="F63" s="446"/>
      <c r="G63" s="446"/>
      <c r="H63" s="30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75" ht="12.75" customHeight="1" thickBot="1" x14ac:dyDescent="0.25">
      <c r="A64" s="1"/>
      <c r="B64" s="387"/>
      <c r="H64" s="306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1:75" x14ac:dyDescent="0.2">
      <c r="A65" s="1"/>
      <c r="B65" s="201"/>
      <c r="C65" s="280"/>
      <c r="D65" s="281"/>
      <c r="E65" s="281"/>
      <c r="F65" s="282" t="s">
        <v>231</v>
      </c>
      <c r="G65" s="283" t="s">
        <v>231</v>
      </c>
      <c r="H65" s="30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1:75" ht="13.5" thickBot="1" x14ac:dyDescent="0.25">
      <c r="A66" s="1"/>
      <c r="B66" s="201"/>
      <c r="C66" s="284"/>
      <c r="D66" s="285"/>
      <c r="E66" s="285"/>
      <c r="F66" s="286" t="s">
        <v>232</v>
      </c>
      <c r="G66" s="287" t="s">
        <v>233</v>
      </c>
      <c r="H66" s="30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x14ac:dyDescent="0.2">
      <c r="A67" s="1"/>
      <c r="B67" s="201"/>
      <c r="C67" s="288" t="s">
        <v>14</v>
      </c>
      <c r="D67" s="289"/>
      <c r="E67" s="289"/>
      <c r="F67" s="327" t="s">
        <v>264</v>
      </c>
      <c r="G67" s="328" t="s">
        <v>265</v>
      </c>
      <c r="H67" s="30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1:75" ht="12.75" customHeight="1" x14ac:dyDescent="0.2">
      <c r="A68" s="1"/>
      <c r="B68" s="201"/>
      <c r="C68" s="290" t="s">
        <v>266</v>
      </c>
      <c r="D68" s="208"/>
      <c r="E68" s="208"/>
      <c r="F68" s="329" t="s">
        <v>267</v>
      </c>
      <c r="G68" s="330" t="s">
        <v>267</v>
      </c>
      <c r="H68" s="30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1:75" x14ac:dyDescent="0.2">
      <c r="A69" s="1"/>
      <c r="B69" s="201"/>
      <c r="C69" s="290" t="s">
        <v>99</v>
      </c>
      <c r="D69" s="208"/>
      <c r="E69" s="208"/>
      <c r="F69" s="329" t="s">
        <v>268</v>
      </c>
      <c r="G69" s="330" t="s">
        <v>268</v>
      </c>
      <c r="H69" s="30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1:75" ht="12.75" customHeight="1" x14ac:dyDescent="0.2">
      <c r="A70" s="1"/>
      <c r="B70" s="201"/>
      <c r="C70" s="290" t="s">
        <v>100</v>
      </c>
      <c r="D70" s="208"/>
      <c r="E70" s="208"/>
      <c r="F70" s="331"/>
      <c r="G70" s="330"/>
      <c r="H70" s="30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1:75" x14ac:dyDescent="0.2">
      <c r="A71" s="1"/>
      <c r="B71" s="201"/>
      <c r="C71" s="291" t="s">
        <v>269</v>
      </c>
      <c r="D71" s="292"/>
      <c r="E71" s="292"/>
      <c r="F71" s="332" t="s">
        <v>350</v>
      </c>
      <c r="G71" s="333" t="s">
        <v>350</v>
      </c>
      <c r="H71" s="30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1:75" x14ac:dyDescent="0.2">
      <c r="A72" s="1"/>
      <c r="B72" s="201"/>
      <c r="C72" s="293" t="s">
        <v>17</v>
      </c>
      <c r="D72" s="271"/>
      <c r="E72" s="271"/>
      <c r="F72" s="334" t="s">
        <v>270</v>
      </c>
      <c r="G72" s="335" t="s">
        <v>271</v>
      </c>
      <c r="H72" s="30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1:75" ht="12.75" customHeight="1" x14ac:dyDescent="0.2">
      <c r="A73" s="1"/>
      <c r="B73" s="201"/>
      <c r="C73" s="294" t="s">
        <v>18</v>
      </c>
      <c r="D73" s="295"/>
      <c r="E73" s="295"/>
      <c r="F73" s="336"/>
      <c r="G73" s="337"/>
      <c r="H73" s="30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1:75" x14ac:dyDescent="0.2">
      <c r="A74" s="1"/>
      <c r="B74" s="201"/>
      <c r="C74" s="290" t="s">
        <v>272</v>
      </c>
      <c r="D74" s="208"/>
      <c r="E74" s="208"/>
      <c r="F74" s="331" t="s">
        <v>273</v>
      </c>
      <c r="G74" s="330">
        <v>6310</v>
      </c>
      <c r="H74" s="30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1:75" x14ac:dyDescent="0.2">
      <c r="A75" s="1"/>
      <c r="B75" s="201"/>
      <c r="C75" s="291" t="s">
        <v>274</v>
      </c>
      <c r="D75" s="292"/>
      <c r="E75" s="292"/>
      <c r="F75" s="332" t="s">
        <v>350</v>
      </c>
      <c r="G75" s="333" t="s">
        <v>350</v>
      </c>
      <c r="H75" s="30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1:75" x14ac:dyDescent="0.2">
      <c r="A76" s="1"/>
      <c r="B76" s="201"/>
      <c r="C76" s="293" t="s">
        <v>21</v>
      </c>
      <c r="D76" s="271"/>
      <c r="E76" s="271"/>
      <c r="F76" s="334" t="s">
        <v>275</v>
      </c>
      <c r="G76" s="335" t="s">
        <v>276</v>
      </c>
      <c r="H76" s="30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1:75" x14ac:dyDescent="0.2">
      <c r="A77" s="1"/>
      <c r="B77" s="201"/>
      <c r="C77" s="293" t="s">
        <v>277</v>
      </c>
      <c r="D77" s="271"/>
      <c r="E77" s="271"/>
      <c r="F77" s="334" t="s">
        <v>278</v>
      </c>
      <c r="G77" s="335" t="s">
        <v>279</v>
      </c>
      <c r="H77" s="30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1:75" x14ac:dyDescent="0.2">
      <c r="A78" s="1"/>
      <c r="B78" s="201"/>
      <c r="C78" s="293" t="s">
        <v>280</v>
      </c>
      <c r="D78" s="271"/>
      <c r="E78" s="271"/>
      <c r="F78" s="334" t="s">
        <v>281</v>
      </c>
      <c r="G78" s="335" t="s">
        <v>282</v>
      </c>
      <c r="H78" s="30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1:75" x14ac:dyDescent="0.2">
      <c r="A79" s="1"/>
      <c r="B79" s="201"/>
      <c r="C79" s="294" t="s">
        <v>24</v>
      </c>
      <c r="D79" s="295"/>
      <c r="E79" s="295"/>
      <c r="F79" s="336" t="s">
        <v>283</v>
      </c>
      <c r="G79" s="337" t="s">
        <v>284</v>
      </c>
      <c r="H79" s="30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1:75" x14ac:dyDescent="0.2">
      <c r="A80" s="1"/>
      <c r="B80" s="201"/>
      <c r="C80" s="290" t="s">
        <v>285</v>
      </c>
      <c r="D80" s="208"/>
      <c r="E80" s="208"/>
      <c r="F80" s="331"/>
      <c r="G80" s="330"/>
      <c r="H80" s="30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1:75" x14ac:dyDescent="0.2">
      <c r="A81" s="1"/>
      <c r="B81" s="201"/>
      <c r="C81" s="290" t="s">
        <v>102</v>
      </c>
      <c r="D81" s="208"/>
      <c r="E81" s="208"/>
      <c r="F81" s="331"/>
      <c r="G81" s="330"/>
      <c r="H81" s="30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1:75" x14ac:dyDescent="0.2">
      <c r="A82" s="1"/>
      <c r="B82" s="201"/>
      <c r="C82" s="290" t="s">
        <v>25</v>
      </c>
      <c r="D82" s="208"/>
      <c r="E82" s="208"/>
      <c r="F82" s="331"/>
      <c r="G82" s="330">
        <v>6974</v>
      </c>
      <c r="H82" s="30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1:75" x14ac:dyDescent="0.2">
      <c r="A83" s="1"/>
      <c r="B83" s="201"/>
      <c r="C83" s="291" t="s">
        <v>26</v>
      </c>
      <c r="D83" s="292"/>
      <c r="E83" s="292"/>
      <c r="F83" s="332">
        <v>4970</v>
      </c>
      <c r="G83" s="338">
        <v>6855</v>
      </c>
      <c r="H83" s="30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1:75" x14ac:dyDescent="0.2">
      <c r="A84" s="1"/>
      <c r="B84" s="201"/>
      <c r="C84" s="294" t="s">
        <v>286</v>
      </c>
      <c r="D84" s="295"/>
      <c r="E84" s="295"/>
      <c r="F84" s="336" t="s">
        <v>287</v>
      </c>
      <c r="G84" s="337" t="s">
        <v>288</v>
      </c>
      <c r="H84" s="30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1:75" x14ac:dyDescent="0.2">
      <c r="A85" s="1"/>
      <c r="B85" s="201"/>
      <c r="C85" s="290" t="s">
        <v>348</v>
      </c>
      <c r="D85" s="208"/>
      <c r="E85" s="208"/>
      <c r="F85" s="331"/>
      <c r="G85" s="330"/>
      <c r="H85" s="30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1:75" x14ac:dyDescent="0.2">
      <c r="A86" s="1"/>
      <c r="B86" s="201"/>
      <c r="C86" s="291" t="s">
        <v>364</v>
      </c>
      <c r="D86" s="292"/>
      <c r="E86" s="292"/>
      <c r="F86" s="332"/>
      <c r="G86" s="338"/>
      <c r="H86" s="30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1:75" x14ac:dyDescent="0.2">
      <c r="A87" s="1"/>
      <c r="B87" s="201"/>
      <c r="C87" s="294" t="s">
        <v>29</v>
      </c>
      <c r="D87" s="295"/>
      <c r="E87" s="295"/>
      <c r="F87" s="336"/>
      <c r="G87" s="337">
        <v>6560</v>
      </c>
      <c r="H87" s="30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1:75" x14ac:dyDescent="0.2">
      <c r="A88" s="1"/>
      <c r="B88" s="201"/>
      <c r="C88" s="290" t="s">
        <v>104</v>
      </c>
      <c r="D88" s="208"/>
      <c r="E88" s="208"/>
      <c r="F88" s="331" t="s">
        <v>289</v>
      </c>
      <c r="G88" s="330"/>
      <c r="H88" s="30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1:75" x14ac:dyDescent="0.2">
      <c r="A89" s="1"/>
      <c r="B89" s="201"/>
      <c r="C89" s="290" t="s">
        <v>290</v>
      </c>
      <c r="D89" s="208"/>
      <c r="E89" s="208"/>
      <c r="F89" s="331"/>
      <c r="G89" s="330"/>
      <c r="H89" s="30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1:75" x14ac:dyDescent="0.2">
      <c r="A90" s="1"/>
      <c r="B90" s="201"/>
      <c r="C90" s="291" t="s">
        <v>291</v>
      </c>
      <c r="D90" s="292"/>
      <c r="E90" s="292"/>
      <c r="F90" s="332"/>
      <c r="G90" s="338"/>
      <c r="H90" s="30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1:75" x14ac:dyDescent="0.2">
      <c r="A91" s="1"/>
      <c r="B91" s="201"/>
      <c r="C91" s="294" t="s">
        <v>32</v>
      </c>
      <c r="D91" s="295"/>
      <c r="E91" s="295"/>
      <c r="F91" s="336" t="s">
        <v>292</v>
      </c>
      <c r="G91" s="337" t="s">
        <v>293</v>
      </c>
      <c r="H91" s="30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1:75" x14ac:dyDescent="0.2">
      <c r="A92" s="1"/>
      <c r="B92" s="201"/>
      <c r="C92" s="290" t="s">
        <v>294</v>
      </c>
      <c r="D92" s="208"/>
      <c r="E92" s="208"/>
      <c r="F92" s="331"/>
      <c r="G92" s="330"/>
      <c r="H92" s="30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</row>
    <row r="93" spans="1:75" x14ac:dyDescent="0.2">
      <c r="A93" s="1"/>
      <c r="B93" s="201"/>
      <c r="C93" s="291" t="s">
        <v>295</v>
      </c>
      <c r="D93" s="292"/>
      <c r="E93" s="292"/>
      <c r="F93" s="332" t="s">
        <v>296</v>
      </c>
      <c r="G93" s="338" t="s">
        <v>297</v>
      </c>
      <c r="H93" s="30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</row>
    <row r="94" spans="1:75" x14ac:dyDescent="0.2">
      <c r="A94" s="1"/>
      <c r="B94" s="201"/>
      <c r="C94" s="294" t="s">
        <v>35</v>
      </c>
      <c r="D94" s="295"/>
      <c r="E94" s="295"/>
      <c r="F94" s="336"/>
      <c r="G94" s="337"/>
      <c r="H94" s="30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1:75" x14ac:dyDescent="0.2">
      <c r="A95" s="1"/>
      <c r="B95" s="201"/>
      <c r="C95" s="290" t="s">
        <v>298</v>
      </c>
      <c r="D95" s="208"/>
      <c r="E95" s="208"/>
      <c r="F95" s="331" t="s">
        <v>299</v>
      </c>
      <c r="G95" s="330" t="s">
        <v>300</v>
      </c>
      <c r="H95" s="30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</row>
    <row r="96" spans="1:75" x14ac:dyDescent="0.2">
      <c r="A96" s="1"/>
      <c r="B96" s="201"/>
      <c r="C96" s="290" t="s">
        <v>301</v>
      </c>
      <c r="D96" s="208"/>
      <c r="E96" s="208"/>
      <c r="F96" s="331" t="s">
        <v>302</v>
      </c>
      <c r="G96" s="330">
        <v>6400</v>
      </c>
      <c r="H96" s="30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</row>
    <row r="97" spans="1:75" x14ac:dyDescent="0.2">
      <c r="A97" s="1"/>
      <c r="B97" s="201"/>
      <c r="C97" s="290" t="s">
        <v>349</v>
      </c>
      <c r="D97" s="208"/>
      <c r="E97" s="208"/>
      <c r="F97" s="331" t="s">
        <v>303</v>
      </c>
      <c r="G97" s="330" t="s">
        <v>304</v>
      </c>
      <c r="H97" s="30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</row>
    <row r="98" spans="1:75" x14ac:dyDescent="0.2">
      <c r="A98" s="1"/>
      <c r="B98" s="201"/>
      <c r="C98" s="290" t="s">
        <v>305</v>
      </c>
      <c r="D98" s="208"/>
      <c r="E98" s="208"/>
      <c r="F98" s="331" t="s">
        <v>306</v>
      </c>
      <c r="G98" s="330" t="s">
        <v>307</v>
      </c>
      <c r="H98" s="30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1:75" x14ac:dyDescent="0.2">
      <c r="A99" s="1"/>
      <c r="B99" s="201"/>
      <c r="C99" s="290" t="s">
        <v>40</v>
      </c>
      <c r="D99" s="208"/>
      <c r="E99" s="208"/>
      <c r="F99" s="331" t="s">
        <v>308</v>
      </c>
      <c r="G99" s="330" t="s">
        <v>309</v>
      </c>
      <c r="H99" s="30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1:75" x14ac:dyDescent="0.2">
      <c r="A100" s="1"/>
      <c r="B100" s="201"/>
      <c r="C100" s="290" t="s">
        <v>41</v>
      </c>
      <c r="D100" s="208"/>
      <c r="E100" s="208"/>
      <c r="F100" s="331" t="s">
        <v>310</v>
      </c>
      <c r="G100" s="330" t="s">
        <v>311</v>
      </c>
      <c r="H100" s="30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</row>
    <row r="101" spans="1:75" x14ac:dyDescent="0.2">
      <c r="A101" s="1"/>
      <c r="B101" s="201"/>
      <c r="C101" s="290" t="s">
        <v>42</v>
      </c>
      <c r="D101" s="208"/>
      <c r="E101" s="208"/>
      <c r="F101" s="331">
        <v>4969</v>
      </c>
      <c r="G101" s="330">
        <v>6859</v>
      </c>
      <c r="H101" s="30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</row>
    <row r="102" spans="1:75" ht="13.5" thickBot="1" x14ac:dyDescent="0.25">
      <c r="A102" s="1"/>
      <c r="B102" s="201"/>
      <c r="C102" s="296" t="s">
        <v>43</v>
      </c>
      <c r="D102" s="285"/>
      <c r="E102" s="285"/>
      <c r="F102" s="339" t="s">
        <v>312</v>
      </c>
      <c r="G102" s="340" t="s">
        <v>313</v>
      </c>
      <c r="H102" s="30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</row>
    <row r="103" spans="1:75" x14ac:dyDescent="0.2">
      <c r="A103" s="1"/>
      <c r="B103" s="201"/>
      <c r="C103" s="208" t="s">
        <v>314</v>
      </c>
      <c r="H103" s="30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</row>
    <row r="104" spans="1:75" x14ac:dyDescent="0.2">
      <c r="A104" s="1"/>
      <c r="B104" s="201"/>
      <c r="C104" s="208" t="s">
        <v>315</v>
      </c>
      <c r="H104" s="30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</row>
    <row r="105" spans="1:75" x14ac:dyDescent="0.2">
      <c r="A105" s="1"/>
      <c r="B105" s="201"/>
      <c r="C105" s="208" t="s">
        <v>316</v>
      </c>
      <c r="H105" s="30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</row>
    <row r="106" spans="1:75" ht="13.5" thickBot="1" x14ac:dyDescent="0.25">
      <c r="A106" s="1"/>
      <c r="B106" s="201"/>
      <c r="C106" s="208"/>
      <c r="H106" s="30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</row>
    <row r="107" spans="1:75" x14ac:dyDescent="0.2">
      <c r="A107" s="1"/>
      <c r="B107" s="201"/>
      <c r="C107" s="280" t="s">
        <v>317</v>
      </c>
      <c r="D107" s="297" t="s">
        <v>318</v>
      </c>
      <c r="E107" s="341" t="s">
        <v>319</v>
      </c>
      <c r="H107" s="30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</row>
    <row r="108" spans="1:75" ht="13.5" thickBot="1" x14ac:dyDescent="0.25">
      <c r="A108" s="1"/>
      <c r="B108" s="201"/>
      <c r="C108" s="284"/>
      <c r="D108" s="298" t="s">
        <v>320</v>
      </c>
      <c r="E108" s="342" t="s">
        <v>321</v>
      </c>
      <c r="H108" s="30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</row>
    <row r="109" spans="1:75" x14ac:dyDescent="0.2">
      <c r="A109" s="1"/>
      <c r="B109" s="201"/>
      <c r="C109" s="410" t="s">
        <v>322</v>
      </c>
      <c r="D109" s="411">
        <f>3000*1.25*12</f>
        <v>45000</v>
      </c>
      <c r="E109" s="412">
        <f>D109/2</f>
        <v>22500</v>
      </c>
      <c r="F109" s="416"/>
      <c r="H109" s="306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</row>
    <row r="110" spans="1:75" x14ac:dyDescent="0.2">
      <c r="A110" s="1"/>
      <c r="B110" s="201"/>
      <c r="C110" s="410" t="s">
        <v>323</v>
      </c>
      <c r="D110" s="411">
        <f>4500*1.25*12</f>
        <v>67500</v>
      </c>
      <c r="E110" s="412">
        <f t="shared" ref="E110:E115" si="0">D110/2</f>
        <v>33750</v>
      </c>
      <c r="F110" s="416"/>
      <c r="H110" s="306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</row>
    <row r="111" spans="1:75" x14ac:dyDescent="0.2">
      <c r="A111" s="1"/>
      <c r="B111" s="201"/>
      <c r="C111" s="410" t="s">
        <v>324</v>
      </c>
      <c r="D111" s="411">
        <f>5500*1.25*12</f>
        <v>82500</v>
      </c>
      <c r="E111" s="412">
        <f t="shared" si="0"/>
        <v>41250</v>
      </c>
      <c r="F111" s="416"/>
      <c r="G111" s="208"/>
      <c r="H111" s="306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</row>
    <row r="112" spans="1:75" x14ac:dyDescent="0.2">
      <c r="A112" s="1"/>
      <c r="B112" s="201"/>
      <c r="C112" s="410" t="s">
        <v>325</v>
      </c>
      <c r="D112" s="411">
        <f>7000*1.25*12</f>
        <v>105000</v>
      </c>
      <c r="E112" s="412">
        <f t="shared" si="0"/>
        <v>52500</v>
      </c>
      <c r="F112" s="416"/>
      <c r="H112" s="306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</row>
    <row r="113" spans="1:75" x14ac:dyDescent="0.2">
      <c r="A113" s="1"/>
      <c r="B113" s="201"/>
      <c r="C113" s="410" t="s">
        <v>326</v>
      </c>
      <c r="D113" s="411">
        <f>8500*1.25*12</f>
        <v>127500</v>
      </c>
      <c r="E113" s="412">
        <f t="shared" si="0"/>
        <v>63750</v>
      </c>
      <c r="F113" s="416"/>
      <c r="H113" s="306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</row>
    <row r="114" spans="1:75" x14ac:dyDescent="0.2">
      <c r="A114" s="1"/>
      <c r="B114" s="201"/>
      <c r="C114" s="410" t="s">
        <v>327</v>
      </c>
      <c r="D114" s="411">
        <f>10000*1.25*12</f>
        <v>150000</v>
      </c>
      <c r="E114" s="412">
        <f t="shared" si="0"/>
        <v>75000</v>
      </c>
      <c r="F114" s="416"/>
      <c r="H114" s="306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1:75" ht="13.5" thickBot="1" x14ac:dyDescent="0.25">
      <c r="A115" s="1"/>
      <c r="B115" s="201"/>
      <c r="C115" s="413" t="s">
        <v>328</v>
      </c>
      <c r="D115" s="414">
        <f>12000*1.25*12</f>
        <v>180000</v>
      </c>
      <c r="E115" s="415">
        <f t="shared" si="0"/>
        <v>90000</v>
      </c>
      <c r="F115" s="416"/>
      <c r="H115" s="30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</row>
    <row r="116" spans="1:75" x14ac:dyDescent="0.2">
      <c r="A116" s="1"/>
      <c r="B116" s="201"/>
      <c r="C116" s="417"/>
      <c r="D116" s="417"/>
      <c r="E116" s="417"/>
      <c r="F116" s="417"/>
      <c r="H116" s="306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</row>
    <row r="117" spans="1:75" x14ac:dyDescent="0.2">
      <c r="A117" s="1"/>
      <c r="B117" s="201"/>
      <c r="H117" s="30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</row>
    <row r="118" spans="1:75" x14ac:dyDescent="0.2">
      <c r="A118" s="1"/>
      <c r="B118" s="201"/>
      <c r="C118" s="208" t="s">
        <v>351</v>
      </c>
      <c r="H118" s="306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201"/>
      <c r="C119" s="208" t="s">
        <v>385</v>
      </c>
      <c r="H119" s="306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x14ac:dyDescent="0.2">
      <c r="A120" s="1"/>
      <c r="B120" s="201"/>
      <c r="C120" s="208" t="s">
        <v>386</v>
      </c>
      <c r="H120" s="306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1:75" x14ac:dyDescent="0.2">
      <c r="A121" s="1"/>
      <c r="B121" s="201"/>
      <c r="H121" s="306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1:75" x14ac:dyDescent="0.2">
      <c r="A122" s="1"/>
      <c r="B122" s="201"/>
      <c r="C122" s="208" t="s">
        <v>384</v>
      </c>
      <c r="H122" s="306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</row>
    <row r="123" spans="1:75" x14ac:dyDescent="0.2">
      <c r="A123" s="1"/>
      <c r="B123" s="201"/>
      <c r="C123" s="208" t="s">
        <v>387</v>
      </c>
      <c r="H123" s="306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</row>
    <row r="124" spans="1:75" ht="13.5" thickBot="1" x14ac:dyDescent="0.25">
      <c r="A124" s="1"/>
      <c r="B124" s="309"/>
      <c r="C124" s="274"/>
      <c r="D124" s="274"/>
      <c r="E124" s="274"/>
      <c r="F124" s="274"/>
      <c r="G124" s="274"/>
      <c r="H124" s="3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</row>
    <row r="125" spans="1:75" ht="13.5" thickBo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</row>
    <row r="126" spans="1:75" ht="14.25" customHeight="1" x14ac:dyDescent="0.25">
      <c r="A126" s="1"/>
      <c r="B126" s="383" t="s">
        <v>329</v>
      </c>
      <c r="C126" s="300"/>
      <c r="D126" s="300"/>
      <c r="E126" s="300"/>
      <c r="F126" s="300"/>
      <c r="G126" s="300"/>
      <c r="H126" s="30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</row>
    <row r="127" spans="1:75" ht="12.75" customHeight="1" thickBot="1" x14ac:dyDescent="0.25">
      <c r="A127" s="1"/>
      <c r="B127" s="387"/>
      <c r="H127" s="306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</row>
    <row r="128" spans="1:75" x14ac:dyDescent="0.2">
      <c r="A128" s="1"/>
      <c r="B128" s="201"/>
      <c r="F128" s="282" t="s">
        <v>231</v>
      </c>
      <c r="G128" s="283" t="s">
        <v>231</v>
      </c>
      <c r="H128" s="306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</row>
    <row r="129" spans="1:75" ht="13.5" thickBot="1" x14ac:dyDescent="0.25">
      <c r="A129" s="1"/>
      <c r="B129" s="201"/>
      <c r="F129" s="286" t="s">
        <v>232</v>
      </c>
      <c r="G129" s="345" t="s">
        <v>233</v>
      </c>
      <c r="H129" s="306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</row>
    <row r="130" spans="1:75" x14ac:dyDescent="0.2">
      <c r="A130" s="1"/>
      <c r="B130" s="201"/>
      <c r="C130" s="280" t="s">
        <v>373</v>
      </c>
      <c r="D130" s="300"/>
      <c r="E130" s="301"/>
      <c r="F130" s="343" t="s">
        <v>330</v>
      </c>
      <c r="G130" s="344" t="s">
        <v>332</v>
      </c>
      <c r="H130" s="306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</row>
    <row r="131" spans="1:75" x14ac:dyDescent="0.2">
      <c r="A131" s="1"/>
      <c r="B131" s="201"/>
      <c r="C131" s="302" t="s">
        <v>331</v>
      </c>
      <c r="D131" s="303"/>
      <c r="E131" s="253"/>
      <c r="F131" s="304"/>
      <c r="G131" s="305"/>
      <c r="H131" s="306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</row>
    <row r="132" spans="1:75" x14ac:dyDescent="0.2">
      <c r="A132" s="1"/>
      <c r="B132" s="201"/>
      <c r="C132" s="348" t="s">
        <v>333</v>
      </c>
      <c r="E132" s="306"/>
      <c r="F132" s="307" t="s">
        <v>334</v>
      </c>
      <c r="G132" s="308">
        <v>1190</v>
      </c>
      <c r="H132" s="306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</row>
    <row r="133" spans="1:75" x14ac:dyDescent="0.2">
      <c r="A133" s="1"/>
      <c r="B133" s="201"/>
      <c r="C133" s="302" t="s">
        <v>335</v>
      </c>
      <c r="D133" s="303"/>
      <c r="E133" s="253"/>
      <c r="F133" s="304"/>
      <c r="G133" s="305"/>
      <c r="H133" s="306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</row>
    <row r="134" spans="1:75" x14ac:dyDescent="0.2">
      <c r="A134" s="1"/>
      <c r="B134" s="201"/>
      <c r="C134" s="201" t="s">
        <v>336</v>
      </c>
      <c r="E134" s="306"/>
      <c r="F134" s="307" t="s">
        <v>337</v>
      </c>
      <c r="G134" s="308" t="s">
        <v>338</v>
      </c>
      <c r="H134" s="306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</row>
    <row r="135" spans="1:75" x14ac:dyDescent="0.2">
      <c r="A135" s="1"/>
      <c r="B135" s="201"/>
      <c r="C135" s="302" t="s">
        <v>335</v>
      </c>
      <c r="D135" s="303"/>
      <c r="E135" s="253"/>
      <c r="F135" s="304"/>
      <c r="G135" s="305"/>
      <c r="H135" s="306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</row>
    <row r="136" spans="1:75" x14ac:dyDescent="0.2">
      <c r="A136" s="1"/>
      <c r="B136" s="201"/>
      <c r="C136" s="348" t="s">
        <v>374</v>
      </c>
      <c r="E136" s="306"/>
      <c r="F136" s="307" t="s">
        <v>339</v>
      </c>
      <c r="G136" s="308" t="s">
        <v>339</v>
      </c>
      <c r="H136" s="306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</row>
    <row r="137" spans="1:75" x14ac:dyDescent="0.2">
      <c r="A137" s="1"/>
      <c r="B137" s="201"/>
      <c r="C137" s="302" t="s">
        <v>335</v>
      </c>
      <c r="D137" s="303"/>
      <c r="E137" s="253"/>
      <c r="F137" s="304"/>
      <c r="G137" s="305"/>
      <c r="H137" s="306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</row>
    <row r="138" spans="1:75" x14ac:dyDescent="0.2">
      <c r="A138" s="1"/>
      <c r="B138" s="201"/>
      <c r="C138" s="348" t="s">
        <v>375</v>
      </c>
      <c r="E138" s="306"/>
      <c r="F138" s="307" t="s">
        <v>339</v>
      </c>
      <c r="G138" s="308" t="s">
        <v>339</v>
      </c>
      <c r="H138" s="306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</row>
    <row r="139" spans="1:75" ht="13.5" thickBot="1" x14ac:dyDescent="0.25">
      <c r="A139" s="1"/>
      <c r="B139" s="201"/>
      <c r="C139" s="309" t="s">
        <v>335</v>
      </c>
      <c r="D139" s="274"/>
      <c r="E139" s="310"/>
      <c r="F139" s="311"/>
      <c r="G139" s="312"/>
      <c r="H139" s="30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</row>
    <row r="140" spans="1:75" ht="13.5" thickBot="1" x14ac:dyDescent="0.25">
      <c r="A140" s="1"/>
      <c r="B140" s="309"/>
      <c r="C140" s="274"/>
      <c r="D140" s="274"/>
      <c r="E140" s="274"/>
      <c r="F140" s="274"/>
      <c r="G140" s="274"/>
      <c r="H140" s="3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</row>
    <row r="141" spans="1: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</row>
    <row r="142" spans="1: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</row>
    <row r="143" spans="1: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</row>
    <row r="144" spans="1: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</row>
    <row r="145" spans="1: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</row>
    <row r="146" spans="1: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</row>
    <row r="147" spans="1: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</row>
    <row r="148" spans="1: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</row>
    <row r="149" spans="1: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</row>
    <row r="150" spans="1: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</row>
    <row r="151" spans="1: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</row>
    <row r="152" spans="1: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</row>
    <row r="153" spans="1: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</row>
    <row r="154" spans="1: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</row>
    <row r="155" spans="1: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</row>
    <row r="156" spans="1: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</row>
    <row r="157" spans="1: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</row>
    <row r="158" spans="1: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</row>
    <row r="159" spans="1: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</row>
    <row r="160" spans="1: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</row>
    <row r="161" spans="1: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</row>
    <row r="162" spans="1: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</row>
    <row r="163" spans="1: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</row>
    <row r="164" spans="1: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</row>
    <row r="165" spans="1: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</row>
    <row r="166" spans="1: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</row>
    <row r="167" spans="1: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</row>
    <row r="168" spans="1: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</row>
    <row r="169" spans="1: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</row>
    <row r="170" spans="1: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</row>
    <row r="171" spans="1: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</row>
    <row r="172" spans="1: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</row>
    <row r="173" spans="1: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</row>
    <row r="174" spans="1: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</row>
    <row r="175" spans="1: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</row>
    <row r="176" spans="1: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</row>
    <row r="177" spans="1: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</row>
    <row r="178" spans="1: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</row>
    <row r="179" spans="1: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</row>
    <row r="180" spans="1: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</row>
    <row r="181" spans="1: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</row>
    <row r="182" spans="1: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</row>
    <row r="183" spans="1: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</row>
    <row r="184" spans="1: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</row>
    <row r="185" spans="1: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</row>
    <row r="186" spans="1: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</row>
    <row r="187" spans="1: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</row>
    <row r="188" spans="1: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</row>
    <row r="189" spans="1: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</row>
    <row r="190" spans="1: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</row>
    <row r="191" spans="1: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</row>
    <row r="192" spans="1: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</row>
    <row r="193" spans="1: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</row>
    <row r="194" spans="1: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</row>
    <row r="195" spans="1: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</row>
    <row r="196" spans="1: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</row>
    <row r="197" spans="1: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</row>
    <row r="198" spans="1: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</row>
    <row r="199" spans="1: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</row>
    <row r="200" spans="1: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</row>
    <row r="201" spans="1: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</row>
    <row r="202" spans="1: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</row>
    <row r="203" spans="1: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</row>
    <row r="204" spans="1: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</row>
    <row r="205" spans="1: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</row>
    <row r="206" spans="1: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</row>
    <row r="207" spans="1: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</row>
    <row r="208" spans="1: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</row>
    <row r="209" spans="1: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</row>
    <row r="210" spans="1: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</row>
    <row r="211" spans="1: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</row>
    <row r="212" spans="1: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</row>
    <row r="213" spans="1: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</row>
    <row r="214" spans="1: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</row>
    <row r="215" spans="1: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</row>
    <row r="216" spans="1: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</row>
    <row r="217" spans="1: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</row>
    <row r="218" spans="1: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</row>
    <row r="219" spans="1: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</row>
    <row r="220" spans="1: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</row>
    <row r="221" spans="1: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</row>
    <row r="222" spans="1: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</row>
    <row r="223" spans="1: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</row>
    <row r="224" spans="1: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</row>
    <row r="225" spans="1: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</row>
    <row r="226" spans="1: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</row>
    <row r="227" spans="1: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</row>
    <row r="228" spans="1: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</row>
    <row r="229" spans="1:75" x14ac:dyDescent="0.2">
      <c r="A229" s="1"/>
    </row>
  </sheetData>
  <sheetProtection password="C5F7" sheet="1" formatColumns="0" formatRows="0" selectLockedCells="1"/>
  <mergeCells count="5">
    <mergeCell ref="D48:E48"/>
    <mergeCell ref="D49:E49"/>
    <mergeCell ref="C5:G5"/>
    <mergeCell ref="B25:G25"/>
    <mergeCell ref="B63:G6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9" fitToHeight="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B1:Q39"/>
  <sheetViews>
    <sheetView workbookViewId="0">
      <selection activeCell="F6" sqref="F6:H6"/>
    </sheetView>
  </sheetViews>
  <sheetFormatPr baseColWidth="10" defaultRowHeight="12.75" x14ac:dyDescent="0.2"/>
  <cols>
    <col min="1" max="1" width="3.140625" style="1" customWidth="1"/>
    <col min="2" max="2" width="6.140625" style="1" customWidth="1"/>
    <col min="3" max="3" width="1.85546875" style="1" customWidth="1"/>
    <col min="4" max="5" width="11.42578125" style="1"/>
    <col min="6" max="6" width="12" style="1" customWidth="1"/>
    <col min="7" max="7" width="13.42578125" style="1" customWidth="1"/>
    <col min="8" max="8" width="11.42578125" style="1"/>
    <col min="9" max="9" width="11.42578125" style="1" customWidth="1"/>
    <col min="10" max="10" width="3" style="1" customWidth="1"/>
    <col min="11" max="11" width="6.140625" style="1" customWidth="1"/>
    <col min="12" max="13" width="11.42578125" style="1"/>
    <col min="14" max="15" width="12.5703125" style="1" customWidth="1"/>
    <col min="16" max="16384" width="11.42578125" style="1"/>
  </cols>
  <sheetData>
    <row r="1" spans="2:17" ht="13.5" thickBot="1" x14ac:dyDescent="0.25"/>
    <row r="2" spans="2:17" ht="18" customHeight="1" x14ac:dyDescent="0.2">
      <c r="B2" s="2" t="str">
        <f>Start!F8&amp;", "&amp;IF(Start!G10="x",Start!H10,"")&amp;IF(Start!G11="x",Start!H11,"")&amp;Start!J10</f>
        <v>Name der ERFA-Gruppe, Gesamtjahr, 01.01. - 31.12.2022</v>
      </c>
      <c r="C2" s="3"/>
      <c r="D2" s="3"/>
      <c r="E2" s="3"/>
      <c r="F2" s="4"/>
      <c r="G2" s="3"/>
      <c r="H2" s="3"/>
      <c r="I2" s="5"/>
      <c r="K2" s="2" t="str">
        <f>Start!F8&amp;", "&amp;IF(Start!G10="x",Start!H10,"")&amp;IF(Start!G11="x",Start!H11,"")&amp;Start!J10</f>
        <v>Name der ERFA-Gruppe, Gesamtjahr, 01.01. - 31.12.2022</v>
      </c>
      <c r="L2" s="6"/>
      <c r="M2" s="6"/>
      <c r="N2" s="4"/>
      <c r="O2" s="6"/>
      <c r="P2" s="6"/>
      <c r="Q2" s="7"/>
    </row>
    <row r="3" spans="2:17" ht="25.5" customHeight="1" x14ac:dyDescent="0.2">
      <c r="B3" s="8"/>
      <c r="C3" s="9"/>
      <c r="D3" s="9"/>
      <c r="E3" s="9"/>
      <c r="F3" s="9"/>
      <c r="G3" s="9"/>
      <c r="H3" s="10"/>
      <c r="I3" s="11"/>
      <c r="K3" s="8"/>
      <c r="L3" s="9"/>
      <c r="M3" s="9"/>
      <c r="N3" s="9"/>
      <c r="O3" s="9"/>
      <c r="P3" s="9"/>
      <c r="Q3" s="11"/>
    </row>
    <row r="4" spans="2:17" ht="15.75" x14ac:dyDescent="0.25">
      <c r="B4" s="8"/>
      <c r="C4" s="12" t="s">
        <v>1</v>
      </c>
      <c r="D4" s="12"/>
      <c r="E4" s="13"/>
      <c r="F4" s="13"/>
      <c r="G4" s="13"/>
      <c r="H4" s="13"/>
      <c r="I4" s="11"/>
      <c r="K4" s="8"/>
      <c r="L4" s="14" t="s">
        <v>2</v>
      </c>
      <c r="M4" s="9"/>
      <c r="N4" s="9"/>
      <c r="O4" s="9"/>
      <c r="P4" s="9"/>
      <c r="Q4" s="11"/>
    </row>
    <row r="5" spans="2:17" ht="13.5" thickBot="1" x14ac:dyDescent="0.25">
      <c r="B5" s="8"/>
      <c r="C5" s="9"/>
      <c r="D5" s="9"/>
      <c r="E5" s="9"/>
      <c r="F5" s="9"/>
      <c r="G5" s="9"/>
      <c r="H5" s="9"/>
      <c r="I5" s="11"/>
      <c r="K5" s="8"/>
      <c r="L5" s="9"/>
      <c r="M5" s="9"/>
      <c r="N5" s="9"/>
      <c r="O5" s="9"/>
      <c r="P5" s="9"/>
      <c r="Q5" s="11"/>
    </row>
    <row r="6" spans="2:17" ht="13.5" thickBot="1" x14ac:dyDescent="0.25">
      <c r="B6" s="8"/>
      <c r="C6" s="461" t="s">
        <v>389</v>
      </c>
      <c r="D6" s="462"/>
      <c r="E6" s="463"/>
      <c r="F6" s="464"/>
      <c r="G6" s="465"/>
      <c r="H6" s="466"/>
      <c r="I6" s="11"/>
      <c r="K6" s="8"/>
      <c r="L6" s="15" t="s">
        <v>4</v>
      </c>
      <c r="M6" s="16"/>
      <c r="N6" s="16"/>
      <c r="O6" s="16"/>
      <c r="P6" s="212"/>
      <c r="Q6" s="11"/>
    </row>
    <row r="7" spans="2:17" ht="13.5" thickBot="1" x14ac:dyDescent="0.25">
      <c r="B7" s="8"/>
      <c r="C7" s="9"/>
      <c r="D7" s="9"/>
      <c r="E7" s="9"/>
      <c r="F7" s="9"/>
      <c r="G7" s="9"/>
      <c r="H7" s="9"/>
      <c r="I7" s="11"/>
      <c r="K7" s="8"/>
      <c r="L7" s="17" t="s">
        <v>5</v>
      </c>
      <c r="M7" s="18"/>
      <c r="N7" s="18"/>
      <c r="O7" s="18"/>
      <c r="P7" s="213"/>
      <c r="Q7" s="11"/>
    </row>
    <row r="8" spans="2:17" ht="13.5" thickBot="1" x14ac:dyDescent="0.25">
      <c r="B8" s="8"/>
      <c r="C8" s="467" t="s">
        <v>0</v>
      </c>
      <c r="D8" s="468"/>
      <c r="E8" s="469"/>
      <c r="F8" s="464"/>
      <c r="G8" s="470"/>
      <c r="H8" s="471"/>
      <c r="I8" s="11"/>
      <c r="K8" s="8"/>
      <c r="L8" s="17" t="s">
        <v>6</v>
      </c>
      <c r="M8" s="18"/>
      <c r="N8" s="18"/>
      <c r="O8" s="18"/>
      <c r="P8" s="213"/>
      <c r="Q8" s="11"/>
    </row>
    <row r="9" spans="2:17" x14ac:dyDescent="0.2">
      <c r="B9" s="8"/>
      <c r="C9" s="9"/>
      <c r="D9" s="9"/>
      <c r="E9" s="9"/>
      <c r="F9" s="9"/>
      <c r="G9" s="9"/>
      <c r="H9" s="9"/>
      <c r="I9" s="11"/>
      <c r="K9" s="8"/>
      <c r="L9" s="17" t="s">
        <v>7</v>
      </c>
      <c r="M9" s="18"/>
      <c r="N9" s="18"/>
      <c r="O9" s="18"/>
      <c r="P9" s="213"/>
      <c r="Q9" s="11"/>
    </row>
    <row r="10" spans="2:17" x14ac:dyDescent="0.2">
      <c r="B10" s="8"/>
      <c r="C10" s="9"/>
      <c r="D10" s="9"/>
      <c r="E10" s="9"/>
      <c r="F10" s="9"/>
      <c r="G10" s="9"/>
      <c r="H10" s="9"/>
      <c r="I10" s="11"/>
      <c r="K10" s="8"/>
      <c r="L10" s="17" t="s">
        <v>98</v>
      </c>
      <c r="M10" s="18"/>
      <c r="N10" s="18"/>
      <c r="O10" s="19"/>
      <c r="P10" s="213"/>
      <c r="Q10" s="11"/>
    </row>
    <row r="11" spans="2:17" ht="13.5" thickBot="1" x14ac:dyDescent="0.25">
      <c r="B11" s="8"/>
      <c r="C11" s="459" t="s">
        <v>352</v>
      </c>
      <c r="D11" s="460"/>
      <c r="E11" s="460"/>
      <c r="F11" s="460"/>
      <c r="G11" s="460"/>
      <c r="H11" s="460"/>
      <c r="I11" s="11"/>
      <c r="K11" s="8"/>
      <c r="L11" s="22"/>
      <c r="M11" s="23"/>
      <c r="N11" s="23"/>
      <c r="O11" s="24" t="s">
        <v>8</v>
      </c>
      <c r="P11" s="25">
        <f>SUM(P6:P10)</f>
        <v>0</v>
      </c>
      <c r="Q11" s="11"/>
    </row>
    <row r="12" spans="2:17" x14ac:dyDescent="0.2">
      <c r="B12" s="8"/>
      <c r="C12" s="460"/>
      <c r="D12" s="460"/>
      <c r="E12" s="460"/>
      <c r="F12" s="460"/>
      <c r="G12" s="460"/>
      <c r="H12" s="460"/>
      <c r="I12" s="11"/>
      <c r="K12" s="8"/>
      <c r="L12" s="9"/>
      <c r="M12" s="9"/>
      <c r="N12" s="9"/>
      <c r="O12" s="9"/>
      <c r="P12" s="9"/>
      <c r="Q12" s="11"/>
    </row>
    <row r="13" spans="2:17" ht="13.5" thickBot="1" x14ac:dyDescent="0.25">
      <c r="B13" s="8"/>
      <c r="C13" s="9"/>
      <c r="D13" s="9"/>
      <c r="E13" s="9"/>
      <c r="F13" s="9"/>
      <c r="G13" s="9"/>
      <c r="H13" s="9"/>
      <c r="I13" s="11"/>
      <c r="K13" s="8"/>
      <c r="L13" s="9"/>
      <c r="M13" s="9"/>
      <c r="N13" s="9"/>
      <c r="O13" s="9"/>
      <c r="P13" s="9"/>
      <c r="Q13" s="11"/>
    </row>
    <row r="14" spans="2:17" x14ac:dyDescent="0.2">
      <c r="B14" s="8"/>
      <c r="C14" s="26" t="s">
        <v>117</v>
      </c>
      <c r="D14" s="27"/>
      <c r="E14" s="6"/>
      <c r="F14" s="6"/>
      <c r="G14" s="6"/>
      <c r="H14" s="28"/>
      <c r="I14" s="11"/>
      <c r="K14" s="8"/>
      <c r="L14" s="9"/>
      <c r="M14" s="9"/>
      <c r="N14" s="9"/>
      <c r="O14" s="9"/>
      <c r="P14" s="9"/>
      <c r="Q14" s="11"/>
    </row>
    <row r="15" spans="2:17" x14ac:dyDescent="0.2">
      <c r="B15" s="8"/>
      <c r="C15" s="17"/>
      <c r="D15" s="18" t="s">
        <v>3</v>
      </c>
      <c r="E15" s="18"/>
      <c r="F15" s="18"/>
      <c r="G15" s="18"/>
      <c r="H15" s="209"/>
      <c r="I15" s="11"/>
      <c r="K15" s="8"/>
      <c r="L15" s="9"/>
      <c r="M15" s="9"/>
      <c r="N15" s="9"/>
      <c r="O15" s="9"/>
      <c r="P15" s="9"/>
      <c r="Q15" s="11"/>
    </row>
    <row r="16" spans="2:17" x14ac:dyDescent="0.2">
      <c r="B16" s="8"/>
      <c r="C16" s="29"/>
      <c r="D16" s="30" t="s">
        <v>120</v>
      </c>
      <c r="E16" s="31"/>
      <c r="F16" s="31"/>
      <c r="G16" s="31"/>
      <c r="H16" s="210"/>
      <c r="I16" s="11"/>
      <c r="K16" s="8"/>
      <c r="L16" s="448" t="s">
        <v>9</v>
      </c>
      <c r="M16" s="431"/>
      <c r="N16" s="431"/>
      <c r="O16" s="431"/>
      <c r="P16" s="431"/>
      <c r="Q16" s="11"/>
    </row>
    <row r="17" spans="2:17" x14ac:dyDescent="0.2">
      <c r="B17" s="8"/>
      <c r="C17" s="32" t="s">
        <v>118</v>
      </c>
      <c r="D17" s="33"/>
      <c r="E17" s="33"/>
      <c r="F17" s="33"/>
      <c r="G17" s="33"/>
      <c r="H17" s="34"/>
      <c r="I17" s="11"/>
      <c r="K17" s="8"/>
      <c r="L17" s="431"/>
      <c r="M17" s="431"/>
      <c r="N17" s="431"/>
      <c r="O17" s="431"/>
      <c r="P17" s="431"/>
      <c r="Q17" s="11"/>
    </row>
    <row r="18" spans="2:17" x14ac:dyDescent="0.2">
      <c r="B18" s="8"/>
      <c r="C18" s="17"/>
      <c r="D18" s="35" t="s">
        <v>136</v>
      </c>
      <c r="E18" s="18"/>
      <c r="F18" s="18"/>
      <c r="G18" s="18"/>
      <c r="H18" s="209"/>
      <c r="I18" s="11"/>
      <c r="K18" s="8"/>
      <c r="L18" s="9"/>
      <c r="M18" s="9"/>
      <c r="N18" s="9"/>
      <c r="O18" s="9"/>
      <c r="P18" s="9"/>
      <c r="Q18" s="11"/>
    </row>
    <row r="19" spans="2:17" ht="13.5" thickBot="1" x14ac:dyDescent="0.25">
      <c r="B19" s="8"/>
      <c r="C19" s="36"/>
      <c r="D19" s="40" t="s">
        <v>203</v>
      </c>
      <c r="E19" s="37"/>
      <c r="F19" s="37"/>
      <c r="G19" s="37"/>
      <c r="H19" s="211"/>
      <c r="I19" s="11"/>
      <c r="K19" s="8"/>
      <c r="L19" s="38" t="s">
        <v>10</v>
      </c>
      <c r="M19" s="9"/>
      <c r="N19" s="9"/>
      <c r="O19" s="9"/>
      <c r="P19" s="9"/>
      <c r="Q19" s="11"/>
    </row>
    <row r="20" spans="2:17" x14ac:dyDescent="0.2">
      <c r="B20" s="8"/>
      <c r="C20" s="32" t="s">
        <v>119</v>
      </c>
      <c r="D20" s="33"/>
      <c r="E20" s="33"/>
      <c r="F20" s="33"/>
      <c r="G20" s="33"/>
      <c r="H20" s="34"/>
      <c r="I20" s="11"/>
      <c r="K20" s="8"/>
      <c r="L20" s="449"/>
      <c r="M20" s="450"/>
      <c r="N20" s="450"/>
      <c r="O20" s="450"/>
      <c r="P20" s="451"/>
      <c r="Q20" s="11"/>
    </row>
    <row r="21" spans="2:17" x14ac:dyDescent="0.2">
      <c r="B21" s="8"/>
      <c r="C21" s="39"/>
      <c r="D21" s="35" t="s">
        <v>137</v>
      </c>
      <c r="E21" s="18"/>
      <c r="F21" s="18"/>
      <c r="G21" s="18"/>
      <c r="H21" s="209"/>
      <c r="I21" s="11"/>
      <c r="K21" s="8"/>
      <c r="L21" s="452"/>
      <c r="M21" s="453"/>
      <c r="N21" s="453"/>
      <c r="O21" s="453"/>
      <c r="P21" s="454"/>
      <c r="Q21" s="11"/>
    </row>
    <row r="22" spans="2:17" x14ac:dyDescent="0.2">
      <c r="B22" s="8"/>
      <c r="C22" s="36"/>
      <c r="D22" s="40" t="s">
        <v>138</v>
      </c>
      <c r="E22" s="37"/>
      <c r="F22" s="37"/>
      <c r="G22" s="37"/>
      <c r="H22" s="211"/>
      <c r="I22" s="11"/>
      <c r="K22" s="8"/>
      <c r="L22" s="452"/>
      <c r="M22" s="453"/>
      <c r="N22" s="453"/>
      <c r="O22" s="453"/>
      <c r="P22" s="454"/>
      <c r="Q22" s="11"/>
    </row>
    <row r="23" spans="2:17" ht="13.5" thickBot="1" x14ac:dyDescent="0.25">
      <c r="B23" s="8"/>
      <c r="C23" s="41"/>
      <c r="D23" s="23"/>
      <c r="E23" s="23"/>
      <c r="F23" s="23"/>
      <c r="G23" s="24" t="s">
        <v>8</v>
      </c>
      <c r="H23" s="42">
        <f>SUM(H15:H22)</f>
        <v>0</v>
      </c>
      <c r="I23" s="11"/>
      <c r="K23" s="8"/>
      <c r="L23" s="452"/>
      <c r="M23" s="453"/>
      <c r="N23" s="453"/>
      <c r="O23" s="453"/>
      <c r="P23" s="454"/>
      <c r="Q23" s="11"/>
    </row>
    <row r="24" spans="2:17" ht="13.5" thickBot="1" x14ac:dyDescent="0.25">
      <c r="B24" s="8"/>
      <c r="C24" s="202"/>
      <c r="D24" s="202"/>
      <c r="E24" s="202"/>
      <c r="F24" s="202"/>
      <c r="G24" s="202"/>
      <c r="H24" s="202"/>
      <c r="I24" s="11"/>
      <c r="K24" s="8"/>
      <c r="L24" s="455"/>
      <c r="M24" s="456"/>
      <c r="N24" s="456"/>
      <c r="O24" s="456"/>
      <c r="P24" s="457"/>
      <c r="Q24" s="11"/>
    </row>
    <row r="25" spans="2:17" x14ac:dyDescent="0.2">
      <c r="B25" s="8"/>
      <c r="C25" s="9"/>
      <c r="D25" s="9"/>
      <c r="E25" s="9"/>
      <c r="F25" s="9"/>
      <c r="G25" s="9"/>
      <c r="H25" s="9"/>
      <c r="I25" s="11"/>
      <c r="K25" s="8"/>
      <c r="L25" s="9"/>
      <c r="M25" s="9"/>
      <c r="N25" s="9"/>
      <c r="O25" s="9"/>
      <c r="P25" s="9"/>
      <c r="Q25" s="11"/>
    </row>
    <row r="26" spans="2:17" x14ac:dyDescent="0.2">
      <c r="B26" s="8"/>
      <c r="C26" s="9"/>
      <c r="D26" s="9"/>
      <c r="E26" s="9"/>
      <c r="F26" s="9"/>
      <c r="G26" s="9"/>
      <c r="H26" s="9"/>
      <c r="I26" s="11"/>
      <c r="K26" s="8"/>
      <c r="L26" s="9"/>
      <c r="M26" s="9"/>
      <c r="N26" s="9"/>
      <c r="O26" s="9"/>
      <c r="P26" s="9"/>
      <c r="Q26" s="11"/>
    </row>
    <row r="27" spans="2:17" x14ac:dyDescent="0.2">
      <c r="B27" s="8"/>
      <c r="C27" s="458"/>
      <c r="D27" s="458"/>
      <c r="E27" s="431"/>
      <c r="F27" s="431"/>
      <c r="G27" s="431"/>
      <c r="H27" s="431"/>
      <c r="I27" s="11"/>
      <c r="K27" s="8"/>
      <c r="L27" s="9"/>
      <c r="M27" s="9"/>
      <c r="N27" s="9"/>
      <c r="O27" s="9"/>
      <c r="P27" s="9"/>
      <c r="Q27" s="11"/>
    </row>
    <row r="28" spans="2:17" x14ac:dyDescent="0.2">
      <c r="B28" s="8"/>
      <c r="C28" s="431"/>
      <c r="D28" s="431"/>
      <c r="E28" s="431"/>
      <c r="F28" s="431"/>
      <c r="G28" s="431"/>
      <c r="H28" s="431"/>
      <c r="I28" s="11"/>
      <c r="K28" s="8"/>
      <c r="L28" s="9"/>
      <c r="M28" s="9"/>
      <c r="N28" s="9"/>
      <c r="O28" s="9"/>
      <c r="P28" s="9"/>
      <c r="Q28" s="11"/>
    </row>
    <row r="29" spans="2:17" x14ac:dyDescent="0.2">
      <c r="B29" s="8"/>
      <c r="C29" s="431"/>
      <c r="D29" s="431"/>
      <c r="E29" s="431"/>
      <c r="F29" s="431"/>
      <c r="G29" s="431"/>
      <c r="H29" s="431"/>
      <c r="I29" s="11"/>
      <c r="K29" s="8"/>
      <c r="L29" s="9"/>
      <c r="M29" s="9"/>
      <c r="N29" s="9"/>
      <c r="O29" s="9"/>
      <c r="P29" s="9"/>
      <c r="Q29" s="11"/>
    </row>
    <row r="30" spans="2:17" x14ac:dyDescent="0.2">
      <c r="B30" s="8"/>
      <c r="C30" s="43"/>
      <c r="D30" s="43"/>
      <c r="E30" s="43"/>
      <c r="F30" s="43"/>
      <c r="G30" s="43"/>
      <c r="H30" s="43"/>
      <c r="I30" s="11"/>
      <c r="K30" s="8"/>
      <c r="L30" s="9"/>
      <c r="M30" s="9"/>
      <c r="N30" s="9"/>
      <c r="O30" s="9"/>
      <c r="P30" s="9"/>
      <c r="Q30" s="11"/>
    </row>
    <row r="31" spans="2:17" ht="12.75" customHeight="1" x14ac:dyDescent="0.2">
      <c r="B31" s="8"/>
      <c r="C31" s="458"/>
      <c r="D31" s="458"/>
      <c r="E31" s="458"/>
      <c r="F31" s="458"/>
      <c r="G31" s="458"/>
      <c r="H31" s="458"/>
      <c r="I31" s="11"/>
      <c r="K31" s="8"/>
      <c r="L31" s="9"/>
      <c r="M31" s="9"/>
      <c r="N31" s="9"/>
      <c r="O31" s="9"/>
      <c r="P31" s="9"/>
      <c r="Q31" s="11"/>
    </row>
    <row r="32" spans="2:17" x14ac:dyDescent="0.2">
      <c r="B32" s="8"/>
      <c r="C32" s="43"/>
      <c r="D32" s="43"/>
      <c r="E32" s="43"/>
      <c r="F32" s="43"/>
      <c r="G32" s="43"/>
      <c r="H32" s="43"/>
      <c r="I32" s="11"/>
      <c r="K32" s="8"/>
      <c r="L32" s="9"/>
      <c r="M32" s="9"/>
      <c r="N32" s="9"/>
      <c r="O32" s="9"/>
      <c r="P32" s="9"/>
      <c r="Q32" s="11"/>
    </row>
    <row r="33" spans="2:17" x14ac:dyDescent="0.2">
      <c r="B33" s="8"/>
      <c r="C33" s="458"/>
      <c r="D33" s="458"/>
      <c r="E33" s="431"/>
      <c r="F33" s="431"/>
      <c r="G33" s="431"/>
      <c r="H33" s="431"/>
      <c r="I33" s="11"/>
      <c r="K33" s="8"/>
      <c r="L33" s="9"/>
      <c r="M33" s="9"/>
      <c r="N33" s="9"/>
      <c r="O33" s="9"/>
      <c r="P33" s="9"/>
      <c r="Q33" s="11"/>
    </row>
    <row r="34" spans="2:17" x14ac:dyDescent="0.2">
      <c r="B34" s="8"/>
      <c r="C34" s="431"/>
      <c r="D34" s="431"/>
      <c r="E34" s="431"/>
      <c r="F34" s="431"/>
      <c r="G34" s="431"/>
      <c r="H34" s="431"/>
      <c r="I34" s="11"/>
      <c r="K34" s="8"/>
      <c r="L34" s="9"/>
      <c r="M34" s="9"/>
      <c r="N34" s="9"/>
      <c r="O34" s="9"/>
      <c r="P34" s="9"/>
      <c r="Q34" s="11"/>
    </row>
    <row r="35" spans="2:17" x14ac:dyDescent="0.2">
      <c r="B35" s="8"/>
      <c r="C35" s="43"/>
      <c r="D35" s="43"/>
      <c r="E35" s="43"/>
      <c r="F35" s="43"/>
      <c r="G35" s="43"/>
      <c r="H35" s="43"/>
      <c r="I35" s="11"/>
      <c r="K35" s="8"/>
      <c r="L35" s="9"/>
      <c r="M35" s="9"/>
      <c r="N35" s="9"/>
      <c r="O35" s="9"/>
      <c r="P35" s="9"/>
      <c r="Q35" s="11"/>
    </row>
    <row r="36" spans="2:17" x14ac:dyDescent="0.2">
      <c r="B36" s="8"/>
      <c r="C36" s="458"/>
      <c r="D36" s="458"/>
      <c r="E36" s="458"/>
      <c r="F36" s="458"/>
      <c r="G36" s="458"/>
      <c r="H36" s="458"/>
      <c r="I36" s="11"/>
      <c r="K36" s="8"/>
      <c r="L36" s="9"/>
      <c r="M36" s="9"/>
      <c r="N36" s="9"/>
      <c r="O36" s="9"/>
      <c r="P36" s="9"/>
      <c r="Q36" s="11"/>
    </row>
    <row r="37" spans="2:17" x14ac:dyDescent="0.2">
      <c r="B37" s="8"/>
      <c r="C37" s="458"/>
      <c r="D37" s="458"/>
      <c r="E37" s="458"/>
      <c r="F37" s="458"/>
      <c r="G37" s="458"/>
      <c r="H37" s="458"/>
      <c r="I37" s="11"/>
      <c r="K37" s="8"/>
      <c r="L37" s="9"/>
      <c r="M37" s="9"/>
      <c r="N37" s="9"/>
      <c r="O37" s="9"/>
      <c r="P37" s="9"/>
      <c r="Q37" s="11"/>
    </row>
    <row r="38" spans="2:17" x14ac:dyDescent="0.2">
      <c r="B38" s="8"/>
      <c r="C38" s="458"/>
      <c r="D38" s="458"/>
      <c r="E38" s="458"/>
      <c r="F38" s="458"/>
      <c r="G38" s="458"/>
      <c r="H38" s="458"/>
      <c r="I38" s="11"/>
      <c r="K38" s="8"/>
      <c r="L38" s="9"/>
      <c r="M38" s="9"/>
      <c r="N38" s="9"/>
      <c r="O38" s="9"/>
      <c r="P38" s="9"/>
      <c r="Q38" s="11"/>
    </row>
    <row r="39" spans="2:17" ht="13.5" thickBot="1" x14ac:dyDescent="0.25">
      <c r="B39" s="22"/>
      <c r="C39" s="23"/>
      <c r="D39" s="23"/>
      <c r="E39" s="23"/>
      <c r="F39" s="23"/>
      <c r="G39" s="23"/>
      <c r="H39" s="23"/>
      <c r="I39" s="44"/>
      <c r="K39" s="22"/>
      <c r="L39" s="23"/>
      <c r="M39" s="23"/>
      <c r="N39" s="23"/>
      <c r="O39" s="23"/>
      <c r="P39" s="23"/>
      <c r="Q39" s="44"/>
    </row>
  </sheetData>
  <sheetProtection password="C5F7" sheet="1" formatColumns="0" formatRows="0" selectLockedCells="1"/>
  <mergeCells count="11">
    <mergeCell ref="C36:H38"/>
    <mergeCell ref="C11:H12"/>
    <mergeCell ref="C6:E6"/>
    <mergeCell ref="F6:H6"/>
    <mergeCell ref="C8:E8"/>
    <mergeCell ref="F8:H8"/>
    <mergeCell ref="L16:P17"/>
    <mergeCell ref="L20:P24"/>
    <mergeCell ref="C27:H29"/>
    <mergeCell ref="C31:H31"/>
    <mergeCell ref="C33:H3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B1:H39"/>
  <sheetViews>
    <sheetView workbookViewId="0">
      <selection activeCell="F8" sqref="F8"/>
    </sheetView>
  </sheetViews>
  <sheetFormatPr baseColWidth="10" defaultRowHeight="12.75" x14ac:dyDescent="0.2"/>
  <cols>
    <col min="1" max="1" width="3.140625" style="1" customWidth="1"/>
    <col min="2" max="2" width="3.42578125" style="1" customWidth="1"/>
    <col min="3" max="3" width="3.28515625" style="1" customWidth="1"/>
    <col min="4" max="4" width="2" style="1" customWidth="1"/>
    <col min="5" max="5" width="44.7109375" style="1" customWidth="1"/>
    <col min="6" max="6" width="13.140625" style="1" customWidth="1"/>
    <col min="7" max="7" width="9" style="1" customWidth="1"/>
    <col min="8" max="16384" width="11.42578125" style="1"/>
  </cols>
  <sheetData>
    <row r="1" spans="2:8" ht="13.5" thickBot="1" x14ac:dyDescent="0.25"/>
    <row r="2" spans="2:8" ht="18" customHeight="1" x14ac:dyDescent="0.2">
      <c r="B2" s="2" t="str">
        <f>Start!F8&amp;", "&amp;IF(Start!G10="x",Start!H10,"")&amp;IF(Start!G11="x",Start!H11,"")&amp;Start!J10</f>
        <v>Name der ERFA-Gruppe, Gesamtjahr, 01.01. - 31.12.2022</v>
      </c>
      <c r="C2" s="3"/>
      <c r="D2" s="3"/>
      <c r="E2" s="3"/>
      <c r="F2" s="4"/>
      <c r="G2" s="3"/>
      <c r="H2" s="5"/>
    </row>
    <row r="3" spans="2:8" ht="24.75" customHeight="1" x14ac:dyDescent="0.2">
      <c r="B3" s="8"/>
      <c r="C3" s="9"/>
      <c r="D3" s="9"/>
      <c r="E3" s="9"/>
      <c r="F3" s="9"/>
      <c r="G3" s="9"/>
      <c r="H3" s="11"/>
    </row>
    <row r="4" spans="2:8" ht="15.75" x14ac:dyDescent="0.25">
      <c r="B4" s="8"/>
      <c r="C4" s="12" t="s">
        <v>135</v>
      </c>
      <c r="D4" s="12"/>
      <c r="E4" s="13"/>
      <c r="F4" s="13"/>
      <c r="G4" s="13"/>
      <c r="H4" s="11"/>
    </row>
    <row r="5" spans="2:8" ht="12" customHeight="1" x14ac:dyDescent="0.25">
      <c r="B5" s="8"/>
      <c r="C5" s="12"/>
      <c r="D5" s="12"/>
      <c r="E5" s="13"/>
      <c r="F5" s="13"/>
      <c r="G5" s="13"/>
      <c r="H5" s="11"/>
    </row>
    <row r="6" spans="2:8" ht="13.5" thickBot="1" x14ac:dyDescent="0.25">
      <c r="B6" s="8"/>
      <c r="C6" s="9"/>
      <c r="D6" s="9"/>
      <c r="E6" s="9"/>
      <c r="F6" s="9"/>
      <c r="G6" s="9"/>
      <c r="H6" s="11"/>
    </row>
    <row r="7" spans="2:8" ht="13.5" thickBot="1" x14ac:dyDescent="0.25">
      <c r="B7" s="8"/>
      <c r="C7" s="9"/>
      <c r="D7" s="9"/>
      <c r="E7" s="9"/>
      <c r="F7" s="171" t="s">
        <v>139</v>
      </c>
      <c r="G7" s="9"/>
      <c r="H7" s="11"/>
    </row>
    <row r="8" spans="2:8" ht="26.25" customHeight="1" x14ac:dyDescent="0.2">
      <c r="B8" s="8"/>
      <c r="C8" s="45" t="s">
        <v>94</v>
      </c>
      <c r="D8" s="474" t="s">
        <v>234</v>
      </c>
      <c r="E8" s="475"/>
      <c r="F8" s="215"/>
      <c r="G8" s="46"/>
      <c r="H8" s="11"/>
    </row>
    <row r="9" spans="2:8" x14ac:dyDescent="0.2">
      <c r="B9" s="8"/>
      <c r="C9" s="47" t="s">
        <v>378</v>
      </c>
      <c r="D9" s="48"/>
      <c r="E9" s="48" t="s">
        <v>153</v>
      </c>
      <c r="F9" s="49">
        <f>F8-F10</f>
        <v>0</v>
      </c>
      <c r="G9" s="46" t="s">
        <v>152</v>
      </c>
      <c r="H9" s="11"/>
    </row>
    <row r="10" spans="2:8" ht="12.75" customHeight="1" x14ac:dyDescent="0.2">
      <c r="B10" s="8"/>
      <c r="C10" s="50" t="s">
        <v>95</v>
      </c>
      <c r="D10" s="51" t="s">
        <v>379</v>
      </c>
      <c r="E10" s="51"/>
      <c r="F10" s="52">
        <f>F8/1.19</f>
        <v>0</v>
      </c>
      <c r="G10" s="9"/>
      <c r="H10" s="11"/>
    </row>
    <row r="11" spans="2:8" ht="20.25" customHeight="1" x14ac:dyDescent="0.2">
      <c r="B11" s="8"/>
      <c r="C11" s="47"/>
      <c r="D11" s="48"/>
      <c r="E11" s="48"/>
      <c r="F11" s="49"/>
      <c r="G11" s="9"/>
      <c r="H11" s="11"/>
    </row>
    <row r="12" spans="2:8" x14ac:dyDescent="0.2">
      <c r="B12" s="8"/>
      <c r="C12" s="53"/>
      <c r="D12" s="54"/>
      <c r="E12" s="259" t="s">
        <v>239</v>
      </c>
      <c r="F12" s="362"/>
      <c r="G12" s="9"/>
      <c r="H12" s="11"/>
    </row>
    <row r="13" spans="2:8" ht="12.75" customHeight="1" x14ac:dyDescent="0.2">
      <c r="B13" s="8"/>
      <c r="C13" s="47"/>
      <c r="D13" s="55"/>
      <c r="E13" s="55" t="s">
        <v>241</v>
      </c>
      <c r="F13" s="216"/>
      <c r="G13" s="9"/>
      <c r="H13" s="11"/>
    </row>
    <row r="14" spans="2:8" x14ac:dyDescent="0.2">
      <c r="B14" s="8"/>
      <c r="C14" s="47"/>
      <c r="D14" s="55"/>
      <c r="E14" s="55" t="s">
        <v>123</v>
      </c>
      <c r="F14" s="216"/>
      <c r="G14" s="9"/>
      <c r="H14" s="11"/>
    </row>
    <row r="15" spans="2:8" x14ac:dyDescent="0.2">
      <c r="B15" s="8"/>
      <c r="C15" s="47"/>
      <c r="D15" s="55"/>
      <c r="E15" s="55" t="s">
        <v>124</v>
      </c>
      <c r="F15" s="216"/>
      <c r="G15" s="9"/>
      <c r="H15" s="11"/>
    </row>
    <row r="16" spans="2:8" x14ac:dyDescent="0.2">
      <c r="B16" s="8"/>
      <c r="C16" s="47"/>
      <c r="D16" s="56" t="s">
        <v>353</v>
      </c>
      <c r="E16" s="56"/>
      <c r="F16" s="57">
        <f>F12-F13+F14-F15</f>
        <v>0</v>
      </c>
      <c r="G16" s="9"/>
      <c r="H16" s="11"/>
    </row>
    <row r="17" spans="2:8" ht="12.75" customHeight="1" x14ac:dyDescent="0.2">
      <c r="B17" s="8"/>
      <c r="C17" s="47"/>
      <c r="D17" s="35"/>
      <c r="E17" s="55" t="s">
        <v>126</v>
      </c>
      <c r="F17" s="216"/>
      <c r="G17" s="9"/>
      <c r="H17" s="11"/>
    </row>
    <row r="18" spans="2:8" x14ac:dyDescent="0.2">
      <c r="B18" s="8"/>
      <c r="C18" s="47"/>
      <c r="D18" s="56" t="s">
        <v>127</v>
      </c>
      <c r="E18" s="56"/>
      <c r="F18" s="57">
        <f>F16-F17</f>
        <v>0</v>
      </c>
      <c r="G18" s="9"/>
      <c r="H18" s="11"/>
    </row>
    <row r="19" spans="2:8" ht="12.75" customHeight="1" x14ac:dyDescent="0.2">
      <c r="B19" s="8"/>
      <c r="C19" s="58"/>
      <c r="D19" s="35"/>
      <c r="E19" s="55" t="s">
        <v>128</v>
      </c>
      <c r="F19" s="216"/>
      <c r="G19" s="9"/>
      <c r="H19" s="11"/>
    </row>
    <row r="20" spans="2:8" x14ac:dyDescent="0.2">
      <c r="B20" s="8"/>
      <c r="C20" s="59" t="s">
        <v>96</v>
      </c>
      <c r="D20" s="472" t="s">
        <v>129</v>
      </c>
      <c r="E20" s="473"/>
      <c r="F20" s="60">
        <f>F18-F19</f>
        <v>0</v>
      </c>
      <c r="G20" s="9"/>
      <c r="H20" s="11"/>
    </row>
    <row r="21" spans="2:8" ht="20.25" customHeight="1" x14ac:dyDescent="0.2">
      <c r="B21" s="8"/>
      <c r="C21" s="47"/>
      <c r="D21" s="48"/>
      <c r="E21" s="48"/>
      <c r="F21" s="49"/>
      <c r="G21" s="9"/>
      <c r="H21" s="11"/>
    </row>
    <row r="22" spans="2:8" x14ac:dyDescent="0.2">
      <c r="B22" s="8"/>
      <c r="C22" s="50" t="s">
        <v>130</v>
      </c>
      <c r="D22" s="51" t="s">
        <v>131</v>
      </c>
      <c r="E22" s="61"/>
      <c r="F22" s="52">
        <f>F10-F20</f>
        <v>0</v>
      </c>
      <c r="G22" s="9"/>
      <c r="H22" s="11"/>
    </row>
    <row r="23" spans="2:8" ht="20.25" customHeight="1" x14ac:dyDescent="0.2">
      <c r="B23" s="8"/>
      <c r="C23" s="47"/>
      <c r="D23" s="48"/>
      <c r="E23" s="48"/>
      <c r="F23" s="49"/>
      <c r="G23" s="9"/>
      <c r="H23" s="11"/>
    </row>
    <row r="24" spans="2:8" x14ac:dyDescent="0.2">
      <c r="B24" s="8"/>
      <c r="C24" s="50" t="s">
        <v>132</v>
      </c>
      <c r="D24" s="51" t="s">
        <v>140</v>
      </c>
      <c r="E24" s="62"/>
      <c r="F24" s="52">
        <f>Betriebskosten!G45</f>
        <v>0</v>
      </c>
      <c r="G24" s="46" t="s">
        <v>141</v>
      </c>
      <c r="H24" s="11"/>
    </row>
    <row r="25" spans="2:8" ht="20.25" customHeight="1" x14ac:dyDescent="0.2">
      <c r="B25" s="8"/>
      <c r="C25" s="47"/>
      <c r="D25" s="63"/>
      <c r="E25" s="10"/>
      <c r="F25" s="49"/>
      <c r="G25" s="9"/>
      <c r="H25" s="11"/>
    </row>
    <row r="26" spans="2:8" x14ac:dyDescent="0.2">
      <c r="B26" s="8"/>
      <c r="C26" s="50" t="s">
        <v>133</v>
      </c>
      <c r="D26" s="51" t="s">
        <v>199</v>
      </c>
      <c r="E26" s="64"/>
      <c r="F26" s="52">
        <f>F22-F24</f>
        <v>0</v>
      </c>
      <c r="G26" s="9"/>
      <c r="H26" s="11"/>
    </row>
    <row r="27" spans="2:8" ht="51" customHeight="1" x14ac:dyDescent="0.2">
      <c r="B27" s="8"/>
      <c r="C27" s="58" t="s">
        <v>376</v>
      </c>
      <c r="D27" s="65"/>
      <c r="E27" s="66" t="s">
        <v>354</v>
      </c>
      <c r="F27" s="217"/>
      <c r="G27" s="9"/>
      <c r="H27" s="11"/>
    </row>
    <row r="28" spans="2:8" ht="25.5" x14ac:dyDescent="0.2">
      <c r="B28" s="8"/>
      <c r="C28" s="67" t="s">
        <v>377</v>
      </c>
      <c r="D28" s="68"/>
      <c r="E28" s="346" t="s">
        <v>255</v>
      </c>
      <c r="F28" s="218"/>
      <c r="G28" s="9"/>
      <c r="H28" s="11"/>
    </row>
    <row r="29" spans="2:8" ht="13.5" customHeight="1" thickBot="1" x14ac:dyDescent="0.25">
      <c r="B29" s="8"/>
      <c r="C29" s="69" t="s">
        <v>134</v>
      </c>
      <c r="D29" s="70" t="s">
        <v>380</v>
      </c>
      <c r="E29" s="71"/>
      <c r="F29" s="72">
        <f>F26+F27-F28</f>
        <v>0</v>
      </c>
      <c r="G29" s="9"/>
      <c r="H29" s="11"/>
    </row>
    <row r="30" spans="2:8" ht="12.75" customHeight="1" x14ac:dyDescent="0.2">
      <c r="B30" s="8"/>
      <c r="C30" s="9"/>
      <c r="D30" s="9"/>
      <c r="E30" s="9"/>
      <c r="F30" s="9"/>
      <c r="G30" s="9"/>
      <c r="H30" s="11"/>
    </row>
    <row r="31" spans="2:8" ht="12.75" customHeight="1" thickBot="1" x14ac:dyDescent="0.25">
      <c r="B31" s="8"/>
      <c r="C31" s="63" t="s">
        <v>204</v>
      </c>
      <c r="D31" s="9"/>
      <c r="E31" s="9"/>
      <c r="F31" s="9"/>
      <c r="G31" s="9"/>
      <c r="H31" s="11"/>
    </row>
    <row r="32" spans="2:8" x14ac:dyDescent="0.2">
      <c r="B32" s="8"/>
      <c r="C32" s="364" t="str">
        <f>IF(Start!G10="x","Ergebnis BWA zum 30.06.","")&amp;IF(Start!G11="x","Ergebnis BWA zum 31.12.","")&amp;IF(AND(Start!G10="",Start!G11=""),"FEHLER! Bitte auf der Startseite Halb-/Ganzjahr mit einem X selektieren.","")</f>
        <v>Ergebnis BWA zum 31.12.</v>
      </c>
      <c r="D32" s="365"/>
      <c r="E32" s="169"/>
      <c r="F32" s="372"/>
      <c r="G32" s="9"/>
      <c r="H32" s="11"/>
    </row>
    <row r="33" spans="2:8" x14ac:dyDescent="0.2">
      <c r="B33" s="8"/>
      <c r="C33" s="366" t="s">
        <v>357</v>
      </c>
      <c r="D33" s="367"/>
      <c r="E33" s="203"/>
      <c r="F33" s="373"/>
      <c r="G33" s="9"/>
      <c r="H33" s="11"/>
    </row>
    <row r="34" spans="2:8" ht="13.5" thickBot="1" x14ac:dyDescent="0.25">
      <c r="B34" s="8"/>
      <c r="C34" s="368" t="s">
        <v>358</v>
      </c>
      <c r="D34" s="369"/>
      <c r="E34" s="23"/>
      <c r="F34" s="374"/>
      <c r="G34" s="9"/>
      <c r="H34" s="11"/>
    </row>
    <row r="35" spans="2:8" x14ac:dyDescent="0.2">
      <c r="B35" s="8"/>
      <c r="C35" s="357" t="s">
        <v>355</v>
      </c>
      <c r="D35" s="163"/>
      <c r="E35" s="9"/>
      <c r="F35" s="370"/>
      <c r="G35" s="9"/>
      <c r="H35" s="11"/>
    </row>
    <row r="36" spans="2:8" ht="12.75" customHeight="1" thickBot="1" x14ac:dyDescent="0.25">
      <c r="B36" s="22"/>
      <c r="C36" s="371" t="s">
        <v>356</v>
      </c>
      <c r="D36" s="23"/>
      <c r="E36" s="23"/>
      <c r="F36" s="23"/>
      <c r="G36" s="23"/>
      <c r="H36" s="44"/>
    </row>
    <row r="39" spans="2:8" ht="12.75" customHeight="1" x14ac:dyDescent="0.2"/>
  </sheetData>
  <sheetProtection password="C5F7" sheet="1" formatColumns="0" formatRows="0" selectLockedCells="1"/>
  <mergeCells count="2">
    <mergeCell ref="D20:E20"/>
    <mergeCell ref="D8:E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B1:H22"/>
  <sheetViews>
    <sheetView workbookViewId="0">
      <selection activeCell="D9" sqref="D9"/>
    </sheetView>
  </sheetViews>
  <sheetFormatPr baseColWidth="10" defaultRowHeight="12.75" x14ac:dyDescent="0.2"/>
  <cols>
    <col min="1" max="1" width="3.140625" style="1" customWidth="1"/>
    <col min="2" max="2" width="6.140625" style="1" customWidth="1"/>
    <col min="3" max="3" width="18.140625" style="1" customWidth="1"/>
    <col min="4" max="5" width="21.5703125" style="1" customWidth="1"/>
    <col min="6" max="6" width="11.42578125" style="1" customWidth="1"/>
    <col min="7" max="7" width="3" style="1" customWidth="1"/>
    <col min="8" max="16384" width="11.42578125" style="1"/>
  </cols>
  <sheetData>
    <row r="1" spans="2:8" ht="13.5" thickBot="1" x14ac:dyDescent="0.25"/>
    <row r="2" spans="2:8" ht="18" customHeight="1" x14ac:dyDescent="0.2">
      <c r="B2" s="2" t="str">
        <f>Start!F8&amp;", "&amp;IF(Start!G10="x",Start!H10,"")&amp;IF(Start!G11="x",Start!H11,"")&amp;Start!J10</f>
        <v>Name der ERFA-Gruppe, Gesamtjahr, 01.01. - 31.12.2022</v>
      </c>
      <c r="C2" s="3"/>
      <c r="D2" s="3"/>
      <c r="E2" s="4"/>
      <c r="F2" s="73"/>
      <c r="G2" s="74"/>
      <c r="H2" s="75"/>
    </row>
    <row r="3" spans="2:8" ht="27" customHeight="1" x14ac:dyDescent="0.2">
      <c r="B3" s="8"/>
      <c r="C3" s="9"/>
      <c r="D3" s="9"/>
      <c r="E3" s="9"/>
      <c r="F3" s="11"/>
      <c r="G3" s="76"/>
    </row>
    <row r="4" spans="2:8" ht="15.75" x14ac:dyDescent="0.25">
      <c r="B4" s="8"/>
      <c r="C4" s="12" t="s">
        <v>161</v>
      </c>
      <c r="D4" s="12"/>
      <c r="E4" s="13"/>
      <c r="F4" s="77"/>
      <c r="G4" s="78"/>
    </row>
    <row r="5" spans="2:8" ht="15.75" x14ac:dyDescent="0.25">
      <c r="B5" s="8"/>
      <c r="C5" s="12"/>
      <c r="D5" s="12"/>
      <c r="E5" s="13"/>
      <c r="F5" s="77"/>
      <c r="G5" s="78"/>
    </row>
    <row r="6" spans="2:8" ht="13.5" thickBot="1" x14ac:dyDescent="0.25">
      <c r="B6" s="8"/>
      <c r="C6" s="9"/>
      <c r="D6" s="9"/>
      <c r="E6" s="9"/>
      <c r="F6" s="11"/>
    </row>
    <row r="7" spans="2:8" ht="25.5" customHeight="1" x14ac:dyDescent="0.2">
      <c r="B7" s="8"/>
      <c r="C7" s="79"/>
      <c r="D7" s="476" t="s">
        <v>151</v>
      </c>
      <c r="E7" s="477"/>
      <c r="F7" s="11"/>
    </row>
    <row r="8" spans="2:8" x14ac:dyDescent="0.2">
      <c r="B8" s="8"/>
      <c r="C8" s="20"/>
      <c r="D8" s="80" t="str">
        <f>IF(Start!G10="x",Start!J10,"")&amp;IF(Start!G11="x",Start!J10,"")&amp;IF(AND(Start!G10="",Start!G11=""),"FEHLER! Bitte auf der Startseite Halb-/Ganzjahr mit einem X selektieren.","")</f>
        <v>2022</v>
      </c>
      <c r="E8" s="81" t="str">
        <f>IF(Start!G10="x","nicht relevant","")&amp;IF(Start!G11="x",Start!J10+1,"")&amp;IF(AND(Start!G10="",Start!G11=""),"FEHLER! Bitte auf der Startseite Halb-/Ganzjahr mit einem X selektieren.","")</f>
        <v>2023</v>
      </c>
      <c r="F8" s="11"/>
    </row>
    <row r="9" spans="2:8" ht="12.75" customHeight="1" x14ac:dyDescent="0.2">
      <c r="B9" s="8"/>
      <c r="C9" s="8" t="s">
        <v>74</v>
      </c>
      <c r="D9" s="219"/>
      <c r="E9" s="220"/>
      <c r="F9" s="11"/>
    </row>
    <row r="10" spans="2:8" x14ac:dyDescent="0.2">
      <c r="B10" s="8"/>
      <c r="C10" s="17" t="s">
        <v>75</v>
      </c>
      <c r="D10" s="221"/>
      <c r="E10" s="222"/>
      <c r="F10" s="11"/>
    </row>
    <row r="11" spans="2:8" x14ac:dyDescent="0.2">
      <c r="B11" s="8"/>
      <c r="C11" s="17" t="s">
        <v>76</v>
      </c>
      <c r="D11" s="221"/>
      <c r="E11" s="222"/>
      <c r="F11" s="11"/>
    </row>
    <row r="12" spans="2:8" x14ac:dyDescent="0.2">
      <c r="B12" s="8"/>
      <c r="C12" s="17" t="s">
        <v>77</v>
      </c>
      <c r="D12" s="221"/>
      <c r="E12" s="222"/>
      <c r="F12" s="11"/>
      <c r="H12" s="82"/>
    </row>
    <row r="13" spans="2:8" x14ac:dyDescent="0.2">
      <c r="B13" s="8"/>
      <c r="C13" s="17" t="s">
        <v>78</v>
      </c>
      <c r="D13" s="221"/>
      <c r="E13" s="222"/>
      <c r="F13" s="11"/>
    </row>
    <row r="14" spans="2:8" x14ac:dyDescent="0.2">
      <c r="B14" s="8"/>
      <c r="C14" s="17" t="s">
        <v>79</v>
      </c>
      <c r="D14" s="221"/>
      <c r="E14" s="222"/>
      <c r="F14" s="11"/>
    </row>
    <row r="15" spans="2:8" x14ac:dyDescent="0.2">
      <c r="B15" s="8"/>
      <c r="C15" s="17" t="s">
        <v>80</v>
      </c>
      <c r="D15" s="221"/>
      <c r="E15" s="222"/>
      <c r="F15" s="11"/>
      <c r="G15" s="83"/>
    </row>
    <row r="16" spans="2:8" x14ac:dyDescent="0.2">
      <c r="B16" s="8"/>
      <c r="C16" s="17" t="s">
        <v>81</v>
      </c>
      <c r="D16" s="221"/>
      <c r="E16" s="222"/>
      <c r="F16" s="11"/>
      <c r="G16" s="83"/>
    </row>
    <row r="17" spans="2:6" x14ac:dyDescent="0.2">
      <c r="B17" s="8"/>
      <c r="C17" s="17" t="s">
        <v>82</v>
      </c>
      <c r="D17" s="221"/>
      <c r="E17" s="222"/>
      <c r="F17" s="11"/>
    </row>
    <row r="18" spans="2:6" x14ac:dyDescent="0.2">
      <c r="B18" s="8"/>
      <c r="C18" s="17" t="s">
        <v>83</v>
      </c>
      <c r="D18" s="221"/>
      <c r="E18" s="222"/>
      <c r="F18" s="11"/>
    </row>
    <row r="19" spans="2:6" x14ac:dyDescent="0.2">
      <c r="B19" s="8"/>
      <c r="C19" s="17" t="s">
        <v>84</v>
      </c>
      <c r="D19" s="221"/>
      <c r="E19" s="222"/>
      <c r="F19" s="11"/>
    </row>
    <row r="20" spans="2:6" ht="13.5" thickBot="1" x14ac:dyDescent="0.25">
      <c r="B20" s="8"/>
      <c r="C20" s="8" t="s">
        <v>85</v>
      </c>
      <c r="D20" s="219"/>
      <c r="E20" s="220"/>
      <c r="F20" s="11"/>
    </row>
    <row r="21" spans="2:6" ht="13.5" thickBot="1" x14ac:dyDescent="0.25">
      <c r="B21" s="8"/>
      <c r="C21" s="84" t="s">
        <v>86</v>
      </c>
      <c r="D21" s="85">
        <f>SUM(D9:D20)</f>
        <v>0</v>
      </c>
      <c r="E21" s="86">
        <f>SUM(E9:E20)</f>
        <v>0</v>
      </c>
      <c r="F21" s="11"/>
    </row>
    <row r="22" spans="2:6" ht="13.5" thickBot="1" x14ac:dyDescent="0.25">
      <c r="B22" s="22"/>
      <c r="C22" s="23"/>
      <c r="D22" s="23"/>
      <c r="E22" s="23"/>
      <c r="F22" s="44"/>
    </row>
  </sheetData>
  <sheetProtection password="C5F7" sheet="1" formatRows="0" insertColumns="0" selectLockedCells="1"/>
  <mergeCells count="1">
    <mergeCell ref="D7:E7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B1:I46"/>
  <sheetViews>
    <sheetView workbookViewId="0">
      <selection activeCell="F10" sqref="F10"/>
    </sheetView>
  </sheetViews>
  <sheetFormatPr baseColWidth="10" defaultRowHeight="12.75" x14ac:dyDescent="0.2"/>
  <cols>
    <col min="1" max="1" width="3.140625" style="76" customWidth="1"/>
    <col min="2" max="2" width="4.42578125" style="76" customWidth="1"/>
    <col min="3" max="4" width="11.42578125" style="76"/>
    <col min="5" max="5" width="24.42578125" style="76" customWidth="1"/>
    <col min="6" max="7" width="14.85546875" style="76" customWidth="1"/>
    <col min="8" max="8" width="4.7109375" style="76" customWidth="1"/>
    <col min="9" max="9" width="3" style="76" customWidth="1"/>
    <col min="10" max="16384" width="11.42578125" style="76"/>
  </cols>
  <sheetData>
    <row r="1" spans="2:9" ht="13.5" thickBot="1" x14ac:dyDescent="0.25"/>
    <row r="2" spans="2:9" ht="18" customHeight="1" x14ac:dyDescent="0.2">
      <c r="B2" s="2" t="str">
        <f>Start!F8&amp;", "&amp;IF(Start!G10="x",Start!H10,"")&amp;IF(Start!G11="x",Start!H11,"")&amp;Start!J10</f>
        <v>Name der ERFA-Gruppe, Gesamtjahr, 01.01. - 31.12.2022</v>
      </c>
      <c r="C2" s="3"/>
      <c r="D2" s="3"/>
      <c r="E2" s="4"/>
      <c r="F2" s="91"/>
      <c r="G2" s="3"/>
      <c r="H2" s="73"/>
      <c r="I2" s="75"/>
    </row>
    <row r="3" spans="2:9" ht="26.25" customHeight="1" x14ac:dyDescent="0.2">
      <c r="B3" s="8"/>
      <c r="C3" s="9"/>
      <c r="D3" s="9"/>
      <c r="E3" s="9"/>
      <c r="F3" s="9"/>
      <c r="G3" s="9"/>
      <c r="H3" s="92"/>
      <c r="I3" s="1"/>
    </row>
    <row r="4" spans="2:9" ht="15.75" x14ac:dyDescent="0.25">
      <c r="B4" s="8"/>
      <c r="C4" s="12" t="s">
        <v>167</v>
      </c>
      <c r="D4" s="12"/>
      <c r="E4" s="13"/>
      <c r="F4" s="13"/>
      <c r="G4" s="13"/>
      <c r="H4" s="77"/>
      <c r="I4" s="1"/>
    </row>
    <row r="5" spans="2:9" ht="12" customHeight="1" x14ac:dyDescent="0.25">
      <c r="B5" s="8"/>
      <c r="C5" s="12"/>
      <c r="D5" s="12"/>
      <c r="E5" s="13"/>
      <c r="F5" s="13"/>
      <c r="G5" s="13"/>
      <c r="H5" s="77"/>
      <c r="I5" s="1"/>
    </row>
    <row r="6" spans="2:9" ht="13.5" thickBot="1" x14ac:dyDescent="0.25">
      <c r="B6" s="93"/>
      <c r="C6" s="10"/>
      <c r="D6" s="10"/>
      <c r="E6" s="10"/>
      <c r="F6" s="10"/>
      <c r="G6" s="10"/>
      <c r="H6" s="92"/>
    </row>
    <row r="7" spans="2:9" x14ac:dyDescent="0.2">
      <c r="B7" s="93"/>
      <c r="C7" s="94"/>
      <c r="D7" s="91"/>
      <c r="E7" s="95"/>
      <c r="F7" s="96" t="s">
        <v>12</v>
      </c>
      <c r="G7" s="97" t="s">
        <v>13</v>
      </c>
      <c r="H7" s="92"/>
    </row>
    <row r="8" spans="2:9" x14ac:dyDescent="0.2">
      <c r="B8" s="93"/>
      <c r="C8" s="98"/>
      <c r="D8" s="99"/>
      <c r="E8" s="100"/>
      <c r="F8" s="101" t="s">
        <v>144</v>
      </c>
      <c r="G8" s="102" t="s">
        <v>144</v>
      </c>
      <c r="H8" s="92"/>
    </row>
    <row r="9" spans="2:9" x14ac:dyDescent="0.2">
      <c r="B9" s="93"/>
      <c r="C9" s="103" t="s">
        <v>14</v>
      </c>
      <c r="D9" s="54"/>
      <c r="E9" s="104"/>
      <c r="F9" s="105"/>
      <c r="G9" s="225">
        <f>SUM(F10:F13)</f>
        <v>0</v>
      </c>
      <c r="H9" s="92"/>
    </row>
    <row r="10" spans="2:9" x14ac:dyDescent="0.2">
      <c r="B10" s="93"/>
      <c r="C10" s="106" t="s">
        <v>15</v>
      </c>
      <c r="D10" s="10"/>
      <c r="E10" s="107"/>
      <c r="F10" s="223"/>
      <c r="G10" s="108"/>
      <c r="H10" s="92"/>
    </row>
    <row r="11" spans="2:9" x14ac:dyDescent="0.2">
      <c r="B11" s="93"/>
      <c r="C11" s="106" t="s">
        <v>360</v>
      </c>
      <c r="D11" s="10"/>
      <c r="E11" s="107"/>
      <c r="F11" s="223"/>
      <c r="G11" s="108"/>
      <c r="H11" s="92"/>
    </row>
    <row r="12" spans="2:9" x14ac:dyDescent="0.2">
      <c r="B12" s="93"/>
      <c r="C12" s="106" t="s">
        <v>361</v>
      </c>
      <c r="D12" s="10"/>
      <c r="E12" s="107"/>
      <c r="F12" s="223"/>
      <c r="G12" s="108"/>
      <c r="H12" s="92"/>
    </row>
    <row r="13" spans="2:9" x14ac:dyDescent="0.2">
      <c r="B13" s="93"/>
      <c r="C13" s="109" t="s">
        <v>362</v>
      </c>
      <c r="D13" s="99"/>
      <c r="E13" s="100"/>
      <c r="F13" s="224"/>
      <c r="G13" s="110"/>
      <c r="H13" s="92"/>
    </row>
    <row r="14" spans="2:9" x14ac:dyDescent="0.2">
      <c r="B14" s="93"/>
      <c r="C14" s="111" t="s">
        <v>17</v>
      </c>
      <c r="D14" s="64"/>
      <c r="E14" s="112"/>
      <c r="F14" s="113"/>
      <c r="G14" s="375"/>
      <c r="H14" s="92"/>
    </row>
    <row r="15" spans="2:9" x14ac:dyDescent="0.2">
      <c r="B15" s="93"/>
      <c r="C15" s="103" t="s">
        <v>18</v>
      </c>
      <c r="D15" s="54"/>
      <c r="E15" s="104"/>
      <c r="F15" s="105"/>
      <c r="G15" s="225">
        <f>SUM(F16:F17)</f>
        <v>0</v>
      </c>
      <c r="H15" s="92"/>
    </row>
    <row r="16" spans="2:9" x14ac:dyDescent="0.2">
      <c r="B16" s="93"/>
      <c r="C16" s="106" t="s">
        <v>272</v>
      </c>
      <c r="D16" s="10"/>
      <c r="E16" s="107"/>
      <c r="F16" s="223"/>
      <c r="G16" s="108"/>
      <c r="H16" s="92"/>
    </row>
    <row r="17" spans="2:8" x14ac:dyDescent="0.2">
      <c r="B17" s="93"/>
      <c r="C17" s="109" t="s">
        <v>20</v>
      </c>
      <c r="D17" s="99"/>
      <c r="E17" s="100"/>
      <c r="F17" s="224"/>
      <c r="G17" s="110"/>
      <c r="H17" s="92"/>
    </row>
    <row r="18" spans="2:8" x14ac:dyDescent="0.2">
      <c r="B18" s="93"/>
      <c r="C18" s="111" t="s">
        <v>21</v>
      </c>
      <c r="D18" s="64"/>
      <c r="E18" s="112"/>
      <c r="F18" s="113"/>
      <c r="G18" s="375"/>
      <c r="H18" s="92"/>
    </row>
    <row r="19" spans="2:8" x14ac:dyDescent="0.2">
      <c r="B19" s="93"/>
      <c r="C19" s="361" t="s">
        <v>277</v>
      </c>
      <c r="D19" s="64"/>
      <c r="E19" s="112"/>
      <c r="F19" s="113"/>
      <c r="G19" s="375"/>
      <c r="H19" s="92"/>
    </row>
    <row r="20" spans="2:8" x14ac:dyDescent="0.2">
      <c r="B20" s="93"/>
      <c r="C20" s="361" t="s">
        <v>280</v>
      </c>
      <c r="D20" s="64"/>
      <c r="E20" s="112"/>
      <c r="F20" s="113"/>
      <c r="G20" s="375"/>
      <c r="H20" s="92"/>
    </row>
    <row r="21" spans="2:8" x14ac:dyDescent="0.2">
      <c r="B21" s="93"/>
      <c r="C21" s="103" t="s">
        <v>24</v>
      </c>
      <c r="D21" s="54"/>
      <c r="E21" s="104"/>
      <c r="F21" s="105"/>
      <c r="G21" s="225">
        <f>SUM(F22:F25)</f>
        <v>0</v>
      </c>
      <c r="H21" s="92"/>
    </row>
    <row r="22" spans="2:8" x14ac:dyDescent="0.2">
      <c r="B22" s="93"/>
      <c r="C22" s="106" t="s">
        <v>365</v>
      </c>
      <c r="D22" s="10"/>
      <c r="E22" s="107"/>
      <c r="F22" s="223"/>
      <c r="G22" s="108"/>
      <c r="H22" s="92"/>
    </row>
    <row r="23" spans="2:8" x14ac:dyDescent="0.2">
      <c r="B23" s="93"/>
      <c r="C23" s="106" t="s">
        <v>363</v>
      </c>
      <c r="D23" s="10"/>
      <c r="E23" s="107"/>
      <c r="F23" s="223"/>
      <c r="G23" s="108"/>
      <c r="H23" s="92"/>
    </row>
    <row r="24" spans="2:8" x14ac:dyDescent="0.2">
      <c r="B24" s="93"/>
      <c r="C24" s="106" t="s">
        <v>25</v>
      </c>
      <c r="D24" s="10"/>
      <c r="E24" s="107"/>
      <c r="F24" s="223"/>
      <c r="G24" s="108"/>
      <c r="H24" s="92"/>
    </row>
    <row r="25" spans="2:8" x14ac:dyDescent="0.2">
      <c r="B25" s="93"/>
      <c r="C25" s="109" t="s">
        <v>26</v>
      </c>
      <c r="D25" s="99"/>
      <c r="E25" s="100"/>
      <c r="F25" s="224"/>
      <c r="G25" s="110"/>
      <c r="H25" s="92"/>
    </row>
    <row r="26" spans="2:8" x14ac:dyDescent="0.2">
      <c r="B26" s="93"/>
      <c r="C26" s="103" t="s">
        <v>27</v>
      </c>
      <c r="D26" s="54"/>
      <c r="E26" s="104"/>
      <c r="F26" s="105"/>
      <c r="G26" s="225">
        <f>SUM(F27:F28)</f>
        <v>0</v>
      </c>
      <c r="H26" s="92"/>
    </row>
    <row r="27" spans="2:8" x14ac:dyDescent="0.2">
      <c r="B27" s="93"/>
      <c r="C27" s="106" t="s">
        <v>348</v>
      </c>
      <c r="D27" s="10"/>
      <c r="E27" s="107"/>
      <c r="F27" s="223"/>
      <c r="G27" s="108"/>
      <c r="H27" s="92"/>
    </row>
    <row r="28" spans="2:8" x14ac:dyDescent="0.2">
      <c r="B28" s="93"/>
      <c r="C28" s="109" t="s">
        <v>364</v>
      </c>
      <c r="D28" s="99"/>
      <c r="E28" s="100"/>
      <c r="F28" s="224"/>
      <c r="G28" s="110"/>
      <c r="H28" s="92"/>
    </row>
    <row r="29" spans="2:8" x14ac:dyDescent="0.2">
      <c r="B29" s="93"/>
      <c r="C29" s="103" t="s">
        <v>29</v>
      </c>
      <c r="D29" s="54"/>
      <c r="E29" s="104"/>
      <c r="F29" s="105"/>
      <c r="G29" s="225">
        <f>SUM(F30:F32)</f>
        <v>0</v>
      </c>
      <c r="H29" s="92"/>
    </row>
    <row r="30" spans="2:8" x14ac:dyDescent="0.2">
      <c r="B30" s="93"/>
      <c r="C30" s="106" t="s">
        <v>366</v>
      </c>
      <c r="D30" s="10"/>
      <c r="E30" s="107"/>
      <c r="F30" s="223"/>
      <c r="G30" s="108"/>
      <c r="H30" s="92"/>
    </row>
    <row r="31" spans="2:8" x14ac:dyDescent="0.2">
      <c r="B31" s="93"/>
      <c r="C31" s="106" t="s">
        <v>30</v>
      </c>
      <c r="D31" s="10"/>
      <c r="E31" s="107"/>
      <c r="F31" s="223"/>
      <c r="G31" s="108"/>
      <c r="H31" s="92"/>
    </row>
    <row r="32" spans="2:8" x14ac:dyDescent="0.2">
      <c r="B32" s="93"/>
      <c r="C32" s="109" t="s">
        <v>31</v>
      </c>
      <c r="D32" s="99"/>
      <c r="E32" s="100"/>
      <c r="F32" s="224"/>
      <c r="G32" s="110"/>
      <c r="H32" s="92"/>
    </row>
    <row r="33" spans="2:8" x14ac:dyDescent="0.2">
      <c r="B33" s="93"/>
      <c r="C33" s="103" t="s">
        <v>32</v>
      </c>
      <c r="D33" s="54"/>
      <c r="E33" s="104"/>
      <c r="F33" s="105"/>
      <c r="G33" s="225">
        <f>SUM(F34:F35)</f>
        <v>0</v>
      </c>
      <c r="H33" s="92"/>
    </row>
    <row r="34" spans="2:8" x14ac:dyDescent="0.2">
      <c r="B34" s="93"/>
      <c r="C34" s="106" t="s">
        <v>294</v>
      </c>
      <c r="D34" s="10"/>
      <c r="E34" s="107"/>
      <c r="F34" s="223"/>
      <c r="G34" s="108"/>
      <c r="H34" s="92"/>
    </row>
    <row r="35" spans="2:8" x14ac:dyDescent="0.2">
      <c r="B35" s="93"/>
      <c r="C35" s="291" t="s">
        <v>295</v>
      </c>
      <c r="D35" s="99"/>
      <c r="E35" s="100"/>
      <c r="F35" s="224"/>
      <c r="G35" s="110"/>
      <c r="H35" s="92"/>
    </row>
    <row r="36" spans="2:8" x14ac:dyDescent="0.2">
      <c r="B36" s="93"/>
      <c r="C36" s="103" t="s">
        <v>35</v>
      </c>
      <c r="D36" s="54"/>
      <c r="E36" s="104"/>
      <c r="F36" s="105"/>
      <c r="G36" s="225">
        <f>SUM(F37:F44)</f>
        <v>0</v>
      </c>
      <c r="H36" s="92"/>
    </row>
    <row r="37" spans="2:8" x14ac:dyDescent="0.2">
      <c r="B37" s="93"/>
      <c r="C37" s="290" t="s">
        <v>298</v>
      </c>
      <c r="D37" s="10"/>
      <c r="E37" s="107"/>
      <c r="F37" s="223"/>
      <c r="G37" s="108"/>
      <c r="H37" s="92"/>
    </row>
    <row r="38" spans="2:8" x14ac:dyDescent="0.2">
      <c r="B38" s="93"/>
      <c r="C38" s="290" t="s">
        <v>301</v>
      </c>
      <c r="D38" s="10"/>
      <c r="E38" s="107"/>
      <c r="F38" s="223"/>
      <c r="G38" s="108"/>
      <c r="H38" s="92"/>
    </row>
    <row r="39" spans="2:8" x14ac:dyDescent="0.2">
      <c r="B39" s="93"/>
      <c r="C39" s="290" t="s">
        <v>349</v>
      </c>
      <c r="D39" s="10"/>
      <c r="E39" s="107"/>
      <c r="F39" s="223"/>
      <c r="G39" s="108"/>
      <c r="H39" s="92"/>
    </row>
    <row r="40" spans="2:8" x14ac:dyDescent="0.2">
      <c r="B40" s="93"/>
      <c r="C40" s="290" t="s">
        <v>305</v>
      </c>
      <c r="D40" s="10"/>
      <c r="E40" s="107"/>
      <c r="F40" s="223"/>
      <c r="G40" s="108"/>
      <c r="H40" s="92"/>
    </row>
    <row r="41" spans="2:8" x14ac:dyDescent="0.2">
      <c r="B41" s="93"/>
      <c r="C41" s="290" t="s">
        <v>40</v>
      </c>
      <c r="D41" s="10"/>
      <c r="E41" s="107"/>
      <c r="F41" s="223"/>
      <c r="G41" s="108"/>
      <c r="H41" s="92"/>
    </row>
    <row r="42" spans="2:8" x14ac:dyDescent="0.2">
      <c r="B42" s="93"/>
      <c r="C42" s="290" t="s">
        <v>41</v>
      </c>
      <c r="D42" s="10"/>
      <c r="E42" s="107"/>
      <c r="F42" s="223"/>
      <c r="G42" s="108"/>
      <c r="H42" s="92"/>
    </row>
    <row r="43" spans="2:8" x14ac:dyDescent="0.2">
      <c r="B43" s="93"/>
      <c r="C43" s="290" t="s">
        <v>42</v>
      </c>
      <c r="D43" s="10"/>
      <c r="E43" s="107"/>
      <c r="F43" s="223"/>
      <c r="G43" s="108"/>
      <c r="H43" s="92"/>
    </row>
    <row r="44" spans="2:8" ht="13.5" thickBot="1" x14ac:dyDescent="0.25">
      <c r="B44" s="93"/>
      <c r="C44" s="296" t="s">
        <v>43</v>
      </c>
      <c r="D44" s="10"/>
      <c r="E44" s="107"/>
      <c r="F44" s="223"/>
      <c r="G44" s="108"/>
      <c r="H44" s="92"/>
    </row>
    <row r="45" spans="2:8" ht="13.5" thickBot="1" x14ac:dyDescent="0.25">
      <c r="B45" s="93"/>
      <c r="C45" s="175" t="s">
        <v>44</v>
      </c>
      <c r="D45" s="115"/>
      <c r="E45" s="176"/>
      <c r="F45" s="116"/>
      <c r="G45" s="177">
        <f>SUM(G9:G44)</f>
        <v>0</v>
      </c>
      <c r="H45" s="92"/>
    </row>
    <row r="46" spans="2:8" ht="13.5" thickBot="1" x14ac:dyDescent="0.25">
      <c r="B46" s="117"/>
      <c r="C46" s="114"/>
      <c r="D46" s="114"/>
      <c r="E46" s="114"/>
      <c r="F46" s="114"/>
      <c r="G46" s="114"/>
      <c r="H46" s="118"/>
    </row>
  </sheetData>
  <sheetProtection password="C5F7" sheet="1" formatColumns="0" formatRows="0" selectLockedCells="1"/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B1:M46"/>
  <sheetViews>
    <sheetView topLeftCell="A4" workbookViewId="0">
      <selection activeCell="E13" sqref="E13"/>
    </sheetView>
  </sheetViews>
  <sheetFormatPr baseColWidth="10" defaultRowHeight="12.75" x14ac:dyDescent="0.2"/>
  <cols>
    <col min="1" max="1" width="3.140625" style="1" customWidth="1"/>
    <col min="2" max="3" width="4.140625" style="1" customWidth="1"/>
    <col min="4" max="4" width="34" style="1" customWidth="1"/>
    <col min="5" max="5" width="16" style="1" customWidth="1"/>
    <col min="6" max="6" width="17.42578125" style="1" customWidth="1"/>
    <col min="7" max="7" width="3.42578125" style="1" customWidth="1"/>
    <col min="8" max="8" width="3" style="1" customWidth="1"/>
    <col min="9" max="9" width="5.42578125" style="1" customWidth="1"/>
    <col min="10" max="10" width="27" style="1" customWidth="1"/>
    <col min="11" max="16384" width="11.42578125" style="1"/>
  </cols>
  <sheetData>
    <row r="1" spans="2:13" ht="13.5" thickBot="1" x14ac:dyDescent="0.25"/>
    <row r="2" spans="2:13" ht="18" customHeight="1" x14ac:dyDescent="0.2">
      <c r="B2" s="2" t="str">
        <f>Start!F8&amp;", "&amp;IF(Start!G10="x",Start!H10,"")&amp;IF(Start!G11="x",Start!H11,"")&amp;Start!J10</f>
        <v>Name der ERFA-Gruppe, Gesamtjahr, 01.01. - 31.12.2022</v>
      </c>
      <c r="C2" s="3"/>
      <c r="D2" s="3"/>
      <c r="E2" s="4"/>
      <c r="F2" s="6"/>
      <c r="G2" s="73"/>
      <c r="H2" s="74"/>
    </row>
    <row r="3" spans="2:13" ht="21.75" customHeight="1" x14ac:dyDescent="0.2">
      <c r="B3" s="8"/>
      <c r="C3" s="9"/>
      <c r="D3" s="9"/>
      <c r="E3" s="9"/>
      <c r="F3" s="9"/>
      <c r="G3" s="11"/>
      <c r="H3" s="76"/>
    </row>
    <row r="4" spans="2:13" ht="15.75" x14ac:dyDescent="0.25">
      <c r="B4" s="8"/>
      <c r="C4" s="12" t="s">
        <v>92</v>
      </c>
      <c r="D4" s="12"/>
      <c r="E4" s="13"/>
      <c r="F4" s="13"/>
      <c r="G4" s="77"/>
      <c r="H4" s="78"/>
    </row>
    <row r="5" spans="2:13" x14ac:dyDescent="0.2">
      <c r="B5" s="8"/>
      <c r="C5" s="9"/>
      <c r="D5" s="9"/>
      <c r="E5" s="9"/>
      <c r="F5" s="9"/>
      <c r="G5" s="11"/>
    </row>
    <row r="6" spans="2:13" ht="12.75" customHeight="1" x14ac:dyDescent="0.2">
      <c r="B6" s="8"/>
      <c r="C6" s="9"/>
      <c r="D6" s="478" t="s">
        <v>367</v>
      </c>
      <c r="E6" s="458"/>
      <c r="F6" s="458"/>
      <c r="G6" s="11"/>
    </row>
    <row r="7" spans="2:13" x14ac:dyDescent="0.2">
      <c r="B7" s="8"/>
      <c r="C7" s="9"/>
      <c r="D7" s="478" t="s">
        <v>368</v>
      </c>
      <c r="E7" s="458"/>
      <c r="F7" s="458"/>
      <c r="G7" s="11"/>
    </row>
    <row r="8" spans="2:13" x14ac:dyDescent="0.2">
      <c r="B8" s="8"/>
      <c r="C8" s="9"/>
      <c r="D8" s="458"/>
      <c r="E8" s="458"/>
      <c r="F8" s="458"/>
      <c r="G8" s="11"/>
    </row>
    <row r="9" spans="2:13" ht="13.5" thickBot="1" x14ac:dyDescent="0.25">
      <c r="B9" s="8"/>
      <c r="C9" s="9"/>
      <c r="D9" s="9"/>
      <c r="E9" s="9"/>
      <c r="F9" s="9"/>
      <c r="G9" s="11"/>
    </row>
    <row r="10" spans="2:13" ht="26.25" customHeight="1" x14ac:dyDescent="0.2">
      <c r="B10" s="8"/>
      <c r="C10" s="94"/>
      <c r="D10" s="91"/>
      <c r="E10" s="119" t="s">
        <v>45</v>
      </c>
      <c r="F10" s="120" t="s">
        <v>46</v>
      </c>
      <c r="G10" s="11"/>
      <c r="I10" s="79"/>
      <c r="J10" s="6"/>
      <c r="K10" s="6"/>
      <c r="L10" s="6"/>
      <c r="M10" s="87"/>
    </row>
    <row r="11" spans="2:13" ht="15.75" x14ac:dyDescent="0.25">
      <c r="B11" s="8"/>
      <c r="C11" s="93"/>
      <c r="D11" s="10"/>
      <c r="E11" s="121" t="s">
        <v>144</v>
      </c>
      <c r="F11" s="122" t="s">
        <v>112</v>
      </c>
      <c r="G11" s="11"/>
      <c r="I11" s="8"/>
      <c r="J11" s="123" t="s">
        <v>168</v>
      </c>
      <c r="K11" s="9"/>
      <c r="L11" s="9"/>
      <c r="M11" s="11"/>
    </row>
    <row r="12" spans="2:13" ht="13.5" thickBot="1" x14ac:dyDescent="0.25">
      <c r="B12" s="8"/>
      <c r="C12" s="124" t="s">
        <v>48</v>
      </c>
      <c r="D12" s="125"/>
      <c r="E12" s="237">
        <f>SUM(E13:E14)</f>
        <v>0</v>
      </c>
      <c r="F12" s="428">
        <f>IF(SUMIF(F13:F14,"&gt;0",E13:E14)&lt;&gt;0,(F13*E13+F14*E14)/SUMIF(F13:F14,"&gt;0",E13:E14),0)</f>
        <v>0</v>
      </c>
      <c r="G12" s="11"/>
      <c r="I12" s="8"/>
      <c r="J12" s="9"/>
      <c r="K12" s="9"/>
      <c r="L12" s="9"/>
      <c r="M12" s="11"/>
    </row>
    <row r="13" spans="2:13" x14ac:dyDescent="0.2">
      <c r="B13" s="8"/>
      <c r="C13" s="126"/>
      <c r="D13" s="127" t="s">
        <v>145</v>
      </c>
      <c r="E13" s="226"/>
      <c r="F13" s="227"/>
      <c r="G13" s="11"/>
      <c r="I13" s="8"/>
      <c r="J13" s="128"/>
      <c r="K13" s="129" t="s">
        <v>105</v>
      </c>
      <c r="L13" s="130" t="s">
        <v>106</v>
      </c>
      <c r="M13" s="11"/>
    </row>
    <row r="14" spans="2:13" x14ac:dyDescent="0.2">
      <c r="B14" s="8"/>
      <c r="C14" s="131"/>
      <c r="D14" s="132" t="s">
        <v>47</v>
      </c>
      <c r="E14" s="228"/>
      <c r="F14" s="229"/>
      <c r="G14" s="11"/>
      <c r="I14" s="8"/>
      <c r="J14" s="133"/>
      <c r="K14" s="101" t="s">
        <v>144</v>
      </c>
      <c r="L14" s="102" t="s">
        <v>107</v>
      </c>
      <c r="M14" s="11"/>
    </row>
    <row r="15" spans="2:13" x14ac:dyDescent="0.2">
      <c r="B15" s="8"/>
      <c r="C15" s="134" t="s">
        <v>51</v>
      </c>
      <c r="D15" s="135"/>
      <c r="E15" s="239">
        <f>SUM(E16:E17)</f>
        <v>0</v>
      </c>
      <c r="F15" s="240">
        <f>IF(SUMIF(F16:F17,"&gt;0",E16:E17)&lt;&gt;0,(F16*E16+F17*E17)/SUMIF(F16:F17,"&gt;0",E16:E17),0)</f>
        <v>0</v>
      </c>
      <c r="G15" s="11"/>
      <c r="I15" s="8"/>
      <c r="J15" s="47" t="s">
        <v>108</v>
      </c>
      <c r="K15" s="137">
        <f>E12+E18</f>
        <v>0</v>
      </c>
      <c r="L15" s="234"/>
      <c r="M15" s="11"/>
    </row>
    <row r="16" spans="2:13" x14ac:dyDescent="0.2">
      <c r="B16" s="8"/>
      <c r="C16" s="126"/>
      <c r="D16" s="127" t="s">
        <v>49</v>
      </c>
      <c r="E16" s="226"/>
      <c r="F16" s="227"/>
      <c r="G16" s="11"/>
      <c r="I16" s="8"/>
      <c r="J16" s="136" t="s">
        <v>87</v>
      </c>
      <c r="K16" s="137">
        <f>E22</f>
        <v>0</v>
      </c>
      <c r="L16" s="234"/>
      <c r="M16" s="11"/>
    </row>
    <row r="17" spans="2:13" x14ac:dyDescent="0.2">
      <c r="B17" s="8"/>
      <c r="C17" s="131"/>
      <c r="D17" s="132" t="s">
        <v>50</v>
      </c>
      <c r="E17" s="228"/>
      <c r="F17" s="229"/>
      <c r="G17" s="11"/>
      <c r="I17" s="8"/>
      <c r="J17" s="136" t="s">
        <v>88</v>
      </c>
      <c r="K17" s="137">
        <f>E15</f>
        <v>0</v>
      </c>
      <c r="L17" s="234"/>
      <c r="M17" s="11"/>
    </row>
    <row r="18" spans="2:13" x14ac:dyDescent="0.2">
      <c r="B18" s="8"/>
      <c r="C18" s="134" t="s">
        <v>55</v>
      </c>
      <c r="D18" s="135"/>
      <c r="E18" s="239">
        <f>SUM(E19:E21)</f>
        <v>0</v>
      </c>
      <c r="F18" s="240">
        <f>IF(SUMIF(F19:F21,"&gt;0",E19:E21)&lt;&gt;0,(F19*E19+F20*E20+F21*E21)/SUMIF(F19:F21,"&gt;0",E19:E21),0)</f>
        <v>0</v>
      </c>
      <c r="G18" s="11"/>
      <c r="I18" s="8"/>
      <c r="J18" s="136" t="s">
        <v>89</v>
      </c>
      <c r="K18" s="137">
        <f>E28</f>
        <v>0</v>
      </c>
      <c r="L18" s="234"/>
      <c r="M18" s="11"/>
    </row>
    <row r="19" spans="2:13" x14ac:dyDescent="0.2">
      <c r="B19" s="8"/>
      <c r="C19" s="126"/>
      <c r="D19" s="127" t="s">
        <v>369</v>
      </c>
      <c r="E19" s="226"/>
      <c r="F19" s="227"/>
      <c r="G19" s="11"/>
      <c r="I19" s="8"/>
      <c r="J19" s="136" t="s">
        <v>113</v>
      </c>
      <c r="K19" s="137">
        <f>E29+E42</f>
        <v>0</v>
      </c>
      <c r="L19" s="234"/>
      <c r="M19" s="11"/>
    </row>
    <row r="20" spans="2:13" x14ac:dyDescent="0.2">
      <c r="B20" s="8"/>
      <c r="C20" s="138"/>
      <c r="D20" s="139" t="s">
        <v>53</v>
      </c>
      <c r="E20" s="230"/>
      <c r="F20" s="231"/>
      <c r="G20" s="11"/>
      <c r="I20" s="8"/>
      <c r="J20" s="136" t="s">
        <v>109</v>
      </c>
      <c r="K20" s="137">
        <f>E32</f>
        <v>0</v>
      </c>
      <c r="L20" s="234"/>
      <c r="M20" s="11"/>
    </row>
    <row r="21" spans="2:13" x14ac:dyDescent="0.2">
      <c r="B21" s="8"/>
      <c r="C21" s="131"/>
      <c r="D21" s="132" t="s">
        <v>54</v>
      </c>
      <c r="E21" s="228"/>
      <c r="F21" s="229"/>
      <c r="G21" s="11"/>
      <c r="I21" s="8"/>
      <c r="J21" s="136" t="s">
        <v>110</v>
      </c>
      <c r="K21" s="137">
        <f>E36+E38</f>
        <v>0</v>
      </c>
      <c r="L21" s="234"/>
      <c r="M21" s="11"/>
    </row>
    <row r="22" spans="2:13" x14ac:dyDescent="0.2">
      <c r="B22" s="8"/>
      <c r="C22" s="134" t="s">
        <v>61</v>
      </c>
      <c r="D22" s="135"/>
      <c r="E22" s="239">
        <f>SUM(E23:E27)</f>
        <v>0</v>
      </c>
      <c r="F22" s="240">
        <f>IF(SUMIF(F23:F27,"&gt;0",E23:E27)&lt;&gt;0,(F23*E23+F24*E24+F25*E25+F26*E26+F27*E27)/SUMIF(F23:F27,"&gt;0",E23:E27),0)</f>
        <v>0</v>
      </c>
      <c r="G22" s="11"/>
      <c r="I22" s="8"/>
      <c r="J22" s="136" t="s">
        <v>91</v>
      </c>
      <c r="K22" s="137">
        <f>E37+E39</f>
        <v>0</v>
      </c>
      <c r="L22" s="234"/>
      <c r="M22" s="11"/>
    </row>
    <row r="23" spans="2:13" ht="13.5" thickBot="1" x14ac:dyDescent="0.25">
      <c r="B23" s="8"/>
      <c r="C23" s="126"/>
      <c r="D23" s="127" t="s">
        <v>56</v>
      </c>
      <c r="E23" s="226"/>
      <c r="F23" s="227"/>
      <c r="G23" s="11"/>
      <c r="I23" s="8"/>
      <c r="J23" s="136" t="s">
        <v>90</v>
      </c>
      <c r="K23" s="137">
        <f>E40+E41+E43</f>
        <v>0</v>
      </c>
      <c r="L23" s="234"/>
      <c r="M23" s="11"/>
    </row>
    <row r="24" spans="2:13" ht="13.5" thickBot="1" x14ac:dyDescent="0.25">
      <c r="B24" s="8"/>
      <c r="C24" s="138"/>
      <c r="D24" s="139" t="s">
        <v>57</v>
      </c>
      <c r="E24" s="230"/>
      <c r="F24" s="231"/>
      <c r="G24" s="11"/>
      <c r="I24" s="8"/>
      <c r="J24" s="140" t="s">
        <v>86</v>
      </c>
      <c r="K24" s="347">
        <f>SUM(K15:K23)</f>
        <v>0</v>
      </c>
      <c r="L24" s="141">
        <f>SUM(L15:L23)</f>
        <v>0</v>
      </c>
      <c r="M24" s="11"/>
    </row>
    <row r="25" spans="2:13" ht="13.5" thickBot="1" x14ac:dyDescent="0.25">
      <c r="B25" s="8"/>
      <c r="C25" s="138"/>
      <c r="D25" s="139" t="s">
        <v>58</v>
      </c>
      <c r="E25" s="230"/>
      <c r="F25" s="231"/>
      <c r="G25" s="11"/>
      <c r="I25" s="8"/>
      <c r="J25" s="142" t="s">
        <v>111</v>
      </c>
      <c r="K25" s="90"/>
      <c r="L25" s="421">
        <f>Strukturdaten!P6</f>
        <v>0</v>
      </c>
      <c r="M25" s="11"/>
    </row>
    <row r="26" spans="2:13" ht="13.5" thickBot="1" x14ac:dyDescent="0.25">
      <c r="B26" s="8"/>
      <c r="C26" s="138"/>
      <c r="D26" s="139" t="s">
        <v>59</v>
      </c>
      <c r="E26" s="230"/>
      <c r="F26" s="231"/>
      <c r="G26" s="11"/>
      <c r="I26" s="22"/>
      <c r="J26" s="23"/>
      <c r="K26" s="23"/>
      <c r="L26" s="23"/>
      <c r="M26" s="44"/>
    </row>
    <row r="27" spans="2:13" ht="13.5" thickBot="1" x14ac:dyDescent="0.25">
      <c r="B27" s="8"/>
      <c r="C27" s="131"/>
      <c r="D27" s="132" t="s">
        <v>60</v>
      </c>
      <c r="E27" s="228"/>
      <c r="F27" s="229"/>
      <c r="G27" s="11"/>
    </row>
    <row r="28" spans="2:13" x14ac:dyDescent="0.2">
      <c r="B28" s="8"/>
      <c r="C28" s="143" t="s">
        <v>370</v>
      </c>
      <c r="D28" s="144"/>
      <c r="E28" s="230"/>
      <c r="F28" s="231"/>
      <c r="G28" s="11"/>
      <c r="I28" s="79"/>
      <c r="J28" s="6"/>
      <c r="K28" s="6"/>
      <c r="L28" s="6"/>
      <c r="M28" s="87"/>
    </row>
    <row r="29" spans="2:13" ht="13.5" customHeight="1" x14ac:dyDescent="0.25">
      <c r="B29" s="8"/>
      <c r="C29" s="145" t="s">
        <v>62</v>
      </c>
      <c r="D29" s="146"/>
      <c r="E29" s="237">
        <f>SUM(E30:E31)</f>
        <v>0</v>
      </c>
      <c r="F29" s="238">
        <f>IF(SUMIF(F30:F31,"&gt;0",E30:E31)&lt;&gt;0,(F30*E30+F31*E31)/SUMIF(F30:F31,"&gt;0",E30:E31),0)</f>
        <v>0</v>
      </c>
      <c r="G29" s="11"/>
      <c r="I29" s="8"/>
      <c r="J29" s="88" t="s">
        <v>169</v>
      </c>
      <c r="K29" s="9"/>
      <c r="L29" s="9"/>
      <c r="M29" s="11"/>
    </row>
    <row r="30" spans="2:13" ht="13.5" thickBot="1" x14ac:dyDescent="0.25">
      <c r="B30" s="8"/>
      <c r="C30" s="126"/>
      <c r="D30" s="127" t="s">
        <v>147</v>
      </c>
      <c r="E30" s="226"/>
      <c r="F30" s="227"/>
      <c r="G30" s="11"/>
      <c r="I30" s="8"/>
      <c r="J30" s="9"/>
      <c r="K30" s="9"/>
      <c r="L30" s="9"/>
      <c r="M30" s="11"/>
    </row>
    <row r="31" spans="2:13" x14ac:dyDescent="0.2">
      <c r="B31" s="8"/>
      <c r="C31" s="131"/>
      <c r="D31" s="132" t="s">
        <v>371</v>
      </c>
      <c r="E31" s="228"/>
      <c r="F31" s="229"/>
      <c r="G31" s="11"/>
      <c r="I31" s="8"/>
      <c r="J31" s="479" t="s">
        <v>150</v>
      </c>
      <c r="K31" s="480"/>
      <c r="L31" s="235"/>
      <c r="M31" s="11"/>
    </row>
    <row r="32" spans="2:13" x14ac:dyDescent="0.2">
      <c r="B32" s="8"/>
      <c r="C32" s="134" t="s">
        <v>65</v>
      </c>
      <c r="D32" s="135"/>
      <c r="E32" s="239">
        <f>SUM(E33:E34)</f>
        <v>0</v>
      </c>
      <c r="F32" s="240">
        <f>IF(SUMIF(F33:F34,"&gt;0",E33:E34)&lt;&gt;0,(F33*E33+F34*E34)/SUMIF(F33:F34,"&gt;0",E33:E34),0)</f>
        <v>0</v>
      </c>
      <c r="G32" s="11"/>
      <c r="I32" s="8"/>
      <c r="J32" s="481" t="s">
        <v>372</v>
      </c>
      <c r="K32" s="482"/>
      <c r="L32" s="236"/>
      <c r="M32" s="11"/>
    </row>
    <row r="33" spans="2:13" ht="13.5" thickBot="1" x14ac:dyDescent="0.25">
      <c r="B33" s="8"/>
      <c r="C33" s="126"/>
      <c r="D33" s="127" t="s">
        <v>63</v>
      </c>
      <c r="E33" s="226"/>
      <c r="F33" s="227"/>
      <c r="G33" s="11"/>
      <c r="I33" s="201"/>
      <c r="J33" s="483"/>
      <c r="K33" s="484"/>
      <c r="L33" s="11"/>
      <c r="M33" s="11"/>
    </row>
    <row r="34" spans="2:13" ht="13.5" thickBot="1" x14ac:dyDescent="0.25">
      <c r="B34" s="8"/>
      <c r="C34" s="131"/>
      <c r="D34" s="132" t="s">
        <v>64</v>
      </c>
      <c r="E34" s="228"/>
      <c r="F34" s="229"/>
      <c r="G34" s="11"/>
      <c r="I34" s="8"/>
      <c r="J34" s="89" t="s">
        <v>155</v>
      </c>
      <c r="K34" s="90"/>
      <c r="L34" s="429">
        <f>L32*L31/1000</f>
        <v>0</v>
      </c>
      <c r="M34" s="11"/>
    </row>
    <row r="35" spans="2:13" ht="13.5" thickBot="1" x14ac:dyDescent="0.25">
      <c r="B35" s="8"/>
      <c r="C35" s="145" t="s">
        <v>72</v>
      </c>
      <c r="D35" s="135"/>
      <c r="E35" s="239">
        <f>SUM(E36:E42)</f>
        <v>0</v>
      </c>
      <c r="F35" s="240">
        <f>IF(SUMIF(F36:F42,"&gt;0",E36:E42)&lt;&gt;0,(F36*E36+F37*E37+F38*E38+F39*E39+F40*E40+F41*E41+F42*E42)/SUMIF(F36:F42,"&gt;0",E36:E42),0)</f>
        <v>0</v>
      </c>
      <c r="G35" s="11"/>
      <c r="I35" s="22"/>
      <c r="J35" s="23"/>
      <c r="K35" s="23"/>
      <c r="L35" s="23"/>
      <c r="M35" s="44"/>
    </row>
    <row r="36" spans="2:13" x14ac:dyDescent="0.2">
      <c r="B36" s="8"/>
      <c r="C36" s="126"/>
      <c r="D36" s="127" t="s">
        <v>66</v>
      </c>
      <c r="E36" s="226"/>
      <c r="F36" s="227"/>
      <c r="G36" s="11"/>
    </row>
    <row r="37" spans="2:13" x14ac:dyDescent="0.2">
      <c r="B37" s="8"/>
      <c r="C37" s="138"/>
      <c r="D37" s="139" t="s">
        <v>67</v>
      </c>
      <c r="E37" s="230"/>
      <c r="F37" s="231"/>
      <c r="G37" s="11"/>
    </row>
    <row r="38" spans="2:13" x14ac:dyDescent="0.2">
      <c r="B38" s="8"/>
      <c r="C38" s="138"/>
      <c r="D38" s="139" t="s">
        <v>68</v>
      </c>
      <c r="E38" s="230"/>
      <c r="F38" s="231"/>
      <c r="G38" s="11"/>
    </row>
    <row r="39" spans="2:13" x14ac:dyDescent="0.2">
      <c r="B39" s="8"/>
      <c r="C39" s="138"/>
      <c r="D39" s="139" t="s">
        <v>149</v>
      </c>
      <c r="E39" s="230"/>
      <c r="F39" s="231"/>
      <c r="G39" s="11"/>
    </row>
    <row r="40" spans="2:13" x14ac:dyDescent="0.2">
      <c r="B40" s="8"/>
      <c r="C40" s="138"/>
      <c r="D40" s="139" t="s">
        <v>69</v>
      </c>
      <c r="E40" s="230"/>
      <c r="F40" s="231"/>
      <c r="G40" s="11"/>
    </row>
    <row r="41" spans="2:13" x14ac:dyDescent="0.2">
      <c r="B41" s="8"/>
      <c r="C41" s="138"/>
      <c r="D41" s="139" t="s">
        <v>70</v>
      </c>
      <c r="E41" s="230"/>
      <c r="F41" s="231"/>
      <c r="G41" s="11"/>
    </row>
    <row r="42" spans="2:13" x14ac:dyDescent="0.2">
      <c r="B42" s="8"/>
      <c r="C42" s="131"/>
      <c r="D42" s="132" t="s">
        <v>71</v>
      </c>
      <c r="E42" s="228"/>
      <c r="F42" s="229"/>
      <c r="G42" s="11"/>
    </row>
    <row r="43" spans="2:13" ht="13.5" thickBot="1" x14ac:dyDescent="0.25">
      <c r="B43" s="8"/>
      <c r="C43" s="145" t="s">
        <v>73</v>
      </c>
      <c r="D43" s="146"/>
      <c r="E43" s="232"/>
      <c r="F43" s="233"/>
      <c r="G43" s="11"/>
    </row>
    <row r="44" spans="2:13" ht="13.5" thickBot="1" x14ac:dyDescent="0.25">
      <c r="B44" s="8"/>
      <c r="C44" s="172" t="s">
        <v>13</v>
      </c>
      <c r="D44" s="173"/>
      <c r="E44" s="174">
        <f>E12+E15+E18+E22+E28+E29+E32+E35+E43</f>
        <v>0</v>
      </c>
      <c r="F44" s="241" t="e">
        <f>(F12*E12+F15*E15+F18*E18+F22*E22+F28*E28+F29*E29+F32*E32+F35*E35+F43*E43)/(IF(F12&gt;0,E12)+IF(F15&gt;0,E15)+IF(F18&gt;0,E18)+IF(F22&gt;0,E22)+IF(F28&gt;0,E28)+IF(F29&gt;0,E29)+IF(F32&gt;0,E32)+IF(F35&gt;0,E35)+IF(F43&gt;0,E43))</f>
        <v>#DIV/0!</v>
      </c>
      <c r="G44" s="11"/>
    </row>
    <row r="45" spans="2:13" x14ac:dyDescent="0.2">
      <c r="B45" s="8"/>
      <c r="C45" s="9"/>
      <c r="D45" s="10" t="s">
        <v>381</v>
      </c>
      <c r="E45" s="9"/>
      <c r="F45" s="9"/>
      <c r="G45" s="11"/>
    </row>
    <row r="46" spans="2:13" ht="13.5" thickBot="1" x14ac:dyDescent="0.25">
      <c r="B46" s="22"/>
      <c r="C46" s="23"/>
      <c r="D46" s="23"/>
      <c r="E46" s="23"/>
      <c r="F46" s="23"/>
      <c r="G46" s="44"/>
    </row>
  </sheetData>
  <sheetProtection password="C5F7" sheet="1" formatColumns="0" formatRows="0" selectLockedCells="1"/>
  <mergeCells count="4">
    <mergeCell ref="D6:F6"/>
    <mergeCell ref="D7:F8"/>
    <mergeCell ref="J31:K31"/>
    <mergeCell ref="J32:K33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pageSetUpPr fitToPage="1"/>
  </sheetPr>
  <dimension ref="B1:H7"/>
  <sheetViews>
    <sheetView workbookViewId="0">
      <selection activeCell="F6" sqref="F6"/>
    </sheetView>
  </sheetViews>
  <sheetFormatPr baseColWidth="10" defaultRowHeight="12.75" x14ac:dyDescent="0.2"/>
  <cols>
    <col min="1" max="1" width="2.42578125" style="349" customWidth="1"/>
    <col min="2" max="2" width="4.140625" style="349" customWidth="1"/>
    <col min="3" max="4" width="11.42578125" style="349"/>
    <col min="5" max="5" width="15.140625" style="349" customWidth="1"/>
    <col min="6" max="6" width="16" style="349" customWidth="1"/>
    <col min="7" max="7" width="17.42578125" style="349" customWidth="1"/>
    <col min="8" max="8" width="2.28515625" style="349" customWidth="1"/>
    <col min="9" max="9" width="3" style="349" customWidth="1"/>
    <col min="10" max="10" width="5.28515625" style="349" customWidth="1"/>
    <col min="11" max="11" width="27" style="349" customWidth="1"/>
    <col min="12" max="12" width="13.42578125" style="349" customWidth="1"/>
    <col min="13" max="13" width="12.42578125" style="349" customWidth="1"/>
    <col min="14" max="14" width="5.140625" style="349" customWidth="1"/>
    <col min="15" max="16384" width="11.42578125" style="349"/>
  </cols>
  <sheetData>
    <row r="1" spans="2:8" ht="9" customHeight="1" thickBot="1" x14ac:dyDescent="0.25"/>
    <row r="2" spans="2:8" x14ac:dyDescent="0.2">
      <c r="B2" s="358"/>
      <c r="C2" s="355"/>
      <c r="D2" s="355"/>
      <c r="E2" s="355"/>
      <c r="F2" s="355"/>
      <c r="G2" s="355"/>
      <c r="H2" s="359"/>
    </row>
    <row r="3" spans="2:8" ht="15.75" x14ac:dyDescent="0.25">
      <c r="B3" s="350"/>
      <c r="C3" s="360" t="s">
        <v>207</v>
      </c>
      <c r="D3" s="351"/>
      <c r="E3" s="351"/>
      <c r="F3" s="351"/>
      <c r="G3" s="351"/>
      <c r="H3" s="352"/>
    </row>
    <row r="4" spans="2:8" ht="13.5" thickBot="1" x14ac:dyDescent="0.25">
      <c r="B4" s="350"/>
      <c r="C4" s="351"/>
      <c r="D4" s="351"/>
      <c r="E4" s="351"/>
      <c r="F4" s="351"/>
      <c r="G4" s="351"/>
      <c r="H4" s="352"/>
    </row>
    <row r="5" spans="2:8" ht="13.5" thickBot="1" x14ac:dyDescent="0.25">
      <c r="B5" s="350"/>
      <c r="C5" s="351"/>
      <c r="D5" s="351"/>
      <c r="E5" s="351"/>
      <c r="F5" s="376" t="s">
        <v>93</v>
      </c>
      <c r="G5" s="377" t="s">
        <v>166</v>
      </c>
      <c r="H5" s="352"/>
    </row>
    <row r="6" spans="2:8" ht="13.5" thickBot="1" x14ac:dyDescent="0.25">
      <c r="B6" s="350"/>
      <c r="C6" s="378" t="s">
        <v>200</v>
      </c>
      <c r="D6" s="379"/>
      <c r="E6" s="380"/>
      <c r="F6" s="381"/>
      <c r="G6" s="382"/>
      <c r="H6" s="352"/>
    </row>
    <row r="7" spans="2:8" ht="13.5" thickBot="1" x14ac:dyDescent="0.25">
      <c r="B7" s="353"/>
      <c r="C7" s="354"/>
      <c r="D7" s="354"/>
      <c r="E7" s="354"/>
      <c r="F7" s="354"/>
      <c r="G7" s="354"/>
      <c r="H7" s="356"/>
    </row>
  </sheetData>
  <sheetProtection password="C5F7" sheet="1" formatColumns="0" formatRows="0" selectLockedCells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/>
  <dimension ref="B1:H30"/>
  <sheetViews>
    <sheetView workbookViewId="0">
      <selection activeCell="F9" sqref="F9"/>
    </sheetView>
  </sheetViews>
  <sheetFormatPr baseColWidth="10" defaultRowHeight="12.75" x14ac:dyDescent="0.2"/>
  <cols>
    <col min="1" max="1" width="3.140625" style="1" customWidth="1"/>
    <col min="2" max="2" width="9.5703125" style="1" customWidth="1"/>
    <col min="3" max="4" width="11.42578125" style="1"/>
    <col min="5" max="5" width="18.85546875" style="1" customWidth="1"/>
    <col min="6" max="6" width="16.42578125" style="1" customWidth="1"/>
    <col min="7" max="7" width="4.28515625" style="1" customWidth="1"/>
    <col min="8" max="8" width="9" style="1" customWidth="1"/>
    <col min="9" max="16384" width="11.42578125" style="1"/>
  </cols>
  <sheetData>
    <row r="1" spans="2:8" ht="13.5" thickBot="1" x14ac:dyDescent="0.25"/>
    <row r="2" spans="2:8" ht="18" customHeight="1" x14ac:dyDescent="0.2">
      <c r="B2" s="2" t="str">
        <f>Start!F8&amp;", "&amp;IF(Start!G10="x",Start!H10,"")&amp;IF(Start!G11="x",Start!H11,"")&amp;Start!J10</f>
        <v>Name der ERFA-Gruppe, Gesamtjahr, 01.01. - 31.12.2022</v>
      </c>
      <c r="C2" s="3"/>
      <c r="D2" s="3"/>
      <c r="E2" s="4"/>
      <c r="F2" s="4"/>
      <c r="G2" s="3"/>
      <c r="H2" s="5"/>
    </row>
    <row r="3" spans="2:8" ht="20.25" customHeight="1" x14ac:dyDescent="0.2">
      <c r="B3" s="8"/>
      <c r="C3" s="9"/>
      <c r="D3" s="9"/>
      <c r="E3" s="9"/>
      <c r="F3" s="9"/>
      <c r="G3" s="9"/>
      <c r="H3" s="11"/>
    </row>
    <row r="4" spans="2:8" ht="15.75" x14ac:dyDescent="0.25">
      <c r="B4" s="8"/>
      <c r="C4" s="12" t="s">
        <v>163</v>
      </c>
      <c r="D4" s="12"/>
      <c r="E4" s="13"/>
      <c r="F4" s="13"/>
      <c r="G4" s="13"/>
      <c r="H4" s="11"/>
    </row>
    <row r="5" spans="2:8" x14ac:dyDescent="0.2">
      <c r="B5" s="8"/>
      <c r="C5" s="9"/>
      <c r="D5" s="9"/>
      <c r="E5" s="9"/>
      <c r="F5" s="9"/>
      <c r="G5" s="9"/>
      <c r="H5" s="11"/>
    </row>
    <row r="6" spans="2:8" ht="13.5" thickBot="1" x14ac:dyDescent="0.25">
      <c r="B6" s="8"/>
      <c r="C6" s="9"/>
      <c r="D6" s="9"/>
      <c r="E6" s="9"/>
      <c r="F6" s="9"/>
      <c r="G6" s="9"/>
      <c r="H6" s="11"/>
    </row>
    <row r="7" spans="2:8" x14ac:dyDescent="0.2">
      <c r="B7" s="8"/>
      <c r="C7" s="79"/>
      <c r="D7" s="6"/>
      <c r="E7" s="147"/>
      <c r="F7" s="148" t="s">
        <v>11</v>
      </c>
      <c r="G7" s="149"/>
      <c r="H7" s="11"/>
    </row>
    <row r="8" spans="2:8" x14ac:dyDescent="0.2">
      <c r="B8" s="8"/>
      <c r="C8" s="20"/>
      <c r="D8" s="21"/>
      <c r="E8" s="150"/>
      <c r="F8" s="151" t="s">
        <v>144</v>
      </c>
      <c r="G8" s="149"/>
      <c r="H8" s="11"/>
    </row>
    <row r="9" spans="2:8" x14ac:dyDescent="0.2">
      <c r="B9" s="8"/>
      <c r="C9" s="485" t="str">
        <f>IF(Start!G10="x","Forderungen aus Lieferung und  Leistung zum Ende des Berichtszeitraumes (per 30.06.)","")&amp;IF(Start!G11="x","Forderungen aus Lieferung und  Leistung zum Ende des Berichtszeitraumes (per 31.12.)","")&amp;IF(AND(Start!G10="",Start!G11=""),"FEHLER! Bitte auf der Startseite Halb-/Ganzjahr mit einem X selektieren.","")</f>
        <v>Forderungen aus Lieferung und  Leistung zum Ende des Berichtszeitraumes (per 31.12.)</v>
      </c>
      <c r="D9" s="486"/>
      <c r="E9" s="487"/>
      <c r="F9" s="242"/>
      <c r="G9" s="152"/>
      <c r="H9" s="11"/>
    </row>
    <row r="10" spans="2:8" x14ac:dyDescent="0.2">
      <c r="B10" s="8"/>
      <c r="C10" s="488"/>
      <c r="D10" s="489"/>
      <c r="E10" s="490"/>
      <c r="F10" s="153"/>
      <c r="G10" s="154"/>
      <c r="H10" s="11"/>
    </row>
    <row r="11" spans="2:8" x14ac:dyDescent="0.2">
      <c r="B11" s="8"/>
      <c r="C11" s="491" t="str">
        <f>IF(Start!G10="x","Kundenanzahlungen zum Ende des Berichtszeitraumes (per 30.06.)","")&amp;IF(Start!G11="x","Kundenanzahlungen zum Ende des Berichtszeitraumes (per 31.12.)","")&amp;IF(AND(Start!G10="",Start!G11=""),"FEHLER! Bitte auf der Startseite Halb-/Ganzjahr mit einem X selektieren.","")</f>
        <v>Kundenanzahlungen zum Ende des Berichtszeitraumes (per 31.12.)</v>
      </c>
      <c r="D11" s="492"/>
      <c r="E11" s="493"/>
      <c r="F11" s="243"/>
      <c r="G11" s="152"/>
      <c r="H11" s="11"/>
    </row>
    <row r="12" spans="2:8" ht="15" customHeight="1" x14ac:dyDescent="0.2">
      <c r="B12" s="8"/>
      <c r="C12" s="488"/>
      <c r="D12" s="489"/>
      <c r="E12" s="490"/>
      <c r="F12" s="153"/>
      <c r="G12" s="205"/>
      <c r="H12" s="11"/>
    </row>
    <row r="13" spans="2:8" x14ac:dyDescent="0.2">
      <c r="B13" s="8"/>
      <c r="C13" s="491" t="str">
        <f>IF(Start!G10="x","Verbindlichkeiten aus Lieferung und Leistung zum Ende des Berichtszeitraumes  (per 30.06.)","")&amp;IF(Start!G11="x","Verbindlichkeiten aus Lieferung und Leistung zum Ende des Berichtszeitraumes  (per 31.12.)","")&amp;IF(AND(Start!G10="",Start!G11=""),"FEHLER! Bitte auf der Startseite Halb-/Ganzjahr mit einem X selektieren.","")</f>
        <v>Verbindlichkeiten aus Lieferung und Leistung zum Ende des Berichtszeitraumes  (per 31.12.)</v>
      </c>
      <c r="D13" s="492"/>
      <c r="E13" s="493"/>
      <c r="F13" s="243"/>
      <c r="G13" s="206"/>
      <c r="H13" s="11"/>
    </row>
    <row r="14" spans="2:8" x14ac:dyDescent="0.2">
      <c r="B14" s="8"/>
      <c r="C14" s="488"/>
      <c r="D14" s="489"/>
      <c r="E14" s="490"/>
      <c r="F14" s="153"/>
      <c r="G14" s="205"/>
      <c r="H14" s="11"/>
    </row>
    <row r="15" spans="2:8" ht="12.75" customHeight="1" x14ac:dyDescent="0.2">
      <c r="B15" s="8"/>
      <c r="C15" s="494" t="str">
        <f>IF(Start!G10="x","Auftragsbestand zum Ende des Berichtszeitraumes  (per 30.06.)","")&amp;IF(Start!G11="x","Auftragsbestand zum Ende des Berichtszeitraumes  (per 31.12.)","")&amp;IF(AND(Start!G10="",Start!G11=""),"FEHLER! Bitte auf der Startseite  Halb-/Ganzjahr mit einem X selektieren.","")</f>
        <v>Auftragsbestand zum Ende des Berichtszeitraumes  (per 31.12.)</v>
      </c>
      <c r="D15" s="495"/>
      <c r="E15" s="496"/>
      <c r="F15" s="243"/>
      <c r="G15" s="207"/>
      <c r="H15" s="11"/>
    </row>
    <row r="16" spans="2:8" ht="15.75" customHeight="1" x14ac:dyDescent="0.2">
      <c r="B16" s="8"/>
      <c r="C16" s="497"/>
      <c r="D16" s="435"/>
      <c r="E16" s="498"/>
      <c r="F16" s="153"/>
      <c r="G16" s="205"/>
      <c r="H16" s="11"/>
    </row>
    <row r="17" spans="2:8" ht="14.25" customHeight="1" x14ac:dyDescent="0.2">
      <c r="B17" s="8"/>
      <c r="C17" s="494" t="str">
        <f>IF(Start!G10="x","Anzahlungsquote in % lt. Warenwirtschaft zum Ende des Berichtszeitraumes  (per 30.06.)","")&amp;IF(Start!G11="x","Anzahlungsquote in % lt. Warenwirtschaft zum Ende des Berichtszeitraumes  (per 31.12.)","")&amp;IF(AND(Start!G10="",Start!G11=""),"FEHLER! Bitte auf der Startseite Halb-/Ganzjahr mit einem X selektieren.","")</f>
        <v>Anzahlungsquote in % lt. Warenwirtschaft zum Ende des Berichtszeitraumes  (per 31.12.)</v>
      </c>
      <c r="D17" s="499"/>
      <c r="E17" s="500"/>
      <c r="F17" s="422"/>
      <c r="G17" s="207"/>
      <c r="H17" s="11"/>
    </row>
    <row r="18" spans="2:8" ht="13.5" thickBot="1" x14ac:dyDescent="0.25">
      <c r="B18" s="8"/>
      <c r="C18" s="501"/>
      <c r="D18" s="502"/>
      <c r="E18" s="503"/>
      <c r="F18" s="155"/>
      <c r="G18" s="205"/>
      <c r="H18" s="11"/>
    </row>
    <row r="19" spans="2:8" x14ac:dyDescent="0.2">
      <c r="B19" s="8"/>
      <c r="C19" s="9"/>
      <c r="D19" s="9"/>
      <c r="E19" s="9"/>
      <c r="F19" s="9"/>
      <c r="G19" s="9"/>
      <c r="H19" s="11"/>
    </row>
    <row r="20" spans="2:8" x14ac:dyDescent="0.2">
      <c r="B20" s="8"/>
      <c r="C20" s="208"/>
      <c r="D20" s="202"/>
      <c r="E20" s="202"/>
      <c r="F20" s="202"/>
      <c r="G20" s="9"/>
      <c r="H20" s="11"/>
    </row>
    <row r="21" spans="2:8" x14ac:dyDescent="0.2">
      <c r="B21" s="8"/>
      <c r="C21" s="208"/>
      <c r="D21" s="202"/>
      <c r="E21" s="202"/>
      <c r="F21" s="202"/>
      <c r="G21" s="9"/>
      <c r="H21" s="11"/>
    </row>
    <row r="22" spans="2:8" x14ac:dyDescent="0.2">
      <c r="B22" s="8"/>
      <c r="C22" s="208"/>
      <c r="D22" s="202"/>
      <c r="E22" s="202"/>
      <c r="F22" s="202"/>
      <c r="G22" s="9"/>
      <c r="H22" s="11"/>
    </row>
    <row r="23" spans="2:8" x14ac:dyDescent="0.2">
      <c r="B23" s="8"/>
      <c r="C23" s="202"/>
      <c r="D23" s="202"/>
      <c r="E23" s="202"/>
      <c r="F23" s="202"/>
      <c r="G23" s="9"/>
      <c r="H23" s="11"/>
    </row>
    <row r="24" spans="2:8" x14ac:dyDescent="0.2">
      <c r="B24" s="8"/>
      <c r="C24" s="202"/>
      <c r="D24" s="202"/>
      <c r="E24" s="202"/>
      <c r="F24" s="202"/>
      <c r="G24" s="9"/>
      <c r="H24" s="11"/>
    </row>
    <row r="25" spans="2:8" x14ac:dyDescent="0.2">
      <c r="B25" s="8"/>
      <c r="C25" s="9"/>
      <c r="D25" s="9"/>
      <c r="E25" s="9"/>
      <c r="F25" s="9"/>
      <c r="G25" s="9"/>
      <c r="H25" s="11"/>
    </row>
    <row r="26" spans="2:8" x14ac:dyDescent="0.2">
      <c r="B26" s="8"/>
      <c r="C26" s="9"/>
      <c r="D26" s="9"/>
      <c r="E26" s="9"/>
      <c r="F26" s="9"/>
      <c r="G26" s="9"/>
      <c r="H26" s="11"/>
    </row>
    <row r="27" spans="2:8" x14ac:dyDescent="0.2">
      <c r="B27" s="8"/>
      <c r="C27" s="9"/>
      <c r="D27" s="9"/>
      <c r="E27" s="9"/>
      <c r="F27" s="9"/>
      <c r="G27" s="9"/>
      <c r="H27" s="11"/>
    </row>
    <row r="28" spans="2:8" x14ac:dyDescent="0.2">
      <c r="B28" s="8"/>
      <c r="C28" s="9"/>
      <c r="D28" s="9"/>
      <c r="E28" s="9"/>
      <c r="F28" s="9"/>
      <c r="G28" s="9"/>
      <c r="H28" s="11"/>
    </row>
    <row r="29" spans="2:8" x14ac:dyDescent="0.2">
      <c r="B29" s="8"/>
      <c r="C29" s="9"/>
      <c r="D29" s="9"/>
      <c r="E29" s="9"/>
      <c r="F29" s="9"/>
      <c r="G29" s="9"/>
      <c r="H29" s="11"/>
    </row>
    <row r="30" spans="2:8" ht="13.5" thickBot="1" x14ac:dyDescent="0.25">
      <c r="B30" s="22"/>
      <c r="C30" s="23"/>
      <c r="D30" s="23"/>
      <c r="E30" s="23"/>
      <c r="F30" s="23"/>
      <c r="G30" s="23"/>
      <c r="H30" s="44"/>
    </row>
  </sheetData>
  <sheetProtection password="C5F7" sheet="1" formatColumns="0" formatRows="0" selectLockedCells="1"/>
  <mergeCells count="5">
    <mergeCell ref="C9:E10"/>
    <mergeCell ref="C11:E12"/>
    <mergeCell ref="C13:E14"/>
    <mergeCell ref="C15:E16"/>
    <mergeCell ref="C17:E18"/>
  </mergeCells>
  <pageMargins left="0.70866141732283472" right="0.70866141732283472" top="0.78740157480314965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9</vt:i4>
      </vt:variant>
    </vt:vector>
  </HeadingPairs>
  <TitlesOfParts>
    <vt:vector size="19" baseType="lpstr">
      <vt:lpstr>Start</vt:lpstr>
      <vt:lpstr>Erläuterungen</vt:lpstr>
      <vt:lpstr>Strukturdaten</vt:lpstr>
      <vt:lpstr>vorläufige GuV</vt:lpstr>
      <vt:lpstr>Monatsumsätze</vt:lpstr>
      <vt:lpstr>Betriebskosten</vt:lpstr>
      <vt:lpstr>Warengruppen, KV</vt:lpstr>
      <vt:lpstr>KV Küchen</vt:lpstr>
      <vt:lpstr>Liquidität</vt:lpstr>
      <vt:lpstr>Daten</vt:lpstr>
      <vt:lpstr>Betriebskosten!Druckbereich</vt:lpstr>
      <vt:lpstr>Erläuterungen!Druckbereich</vt:lpstr>
      <vt:lpstr>'KV Küchen'!Druckbereich</vt:lpstr>
      <vt:lpstr>Liquidität!Druckbereich</vt:lpstr>
      <vt:lpstr>Monatsumsätze!Druckbereich</vt:lpstr>
      <vt:lpstr>Start!Druckbereich</vt:lpstr>
      <vt:lpstr>Strukturdaten!Druckbereich</vt:lpstr>
      <vt:lpstr>'vorläufige GuV'!Druckbereich</vt:lpstr>
      <vt:lpstr>'Warengruppen, KV'!Druckbereich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Holger Wittig</cp:lastModifiedBy>
  <cp:lastPrinted>2014-05-03T14:43:25Z</cp:lastPrinted>
  <dcterms:created xsi:type="dcterms:W3CDTF">2000-07-14T13:09:45Z</dcterms:created>
  <dcterms:modified xsi:type="dcterms:W3CDTF">2023-01-06T09:47:15Z</dcterms:modified>
</cp:coreProperties>
</file>